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80" windowWidth="15360" windowHeight="8355" activeTab="0"/>
  </bookViews>
  <sheets>
    <sheet name="JrHonda" sheetId="1" r:id="rId1"/>
    <sheet name="SrHonda" sheetId="2" r:id="rId2"/>
    <sheet name="HvyHonda" sheetId="3" r:id="rId3"/>
    <sheet name="JrStock" sheetId="4" r:id="rId4"/>
    <sheet name="SrStock" sheetId="5" r:id="rId5"/>
    <sheet name="LtMod" sheetId="6" r:id="rId6"/>
    <sheet name="HvyMod" sheetId="7" r:id="rId7"/>
    <sheet name="Lt160" sheetId="8" r:id="rId8"/>
    <sheet name="Hvy160" sheetId="9" r:id="rId9"/>
    <sheet name="LtB" sheetId="10" r:id="rId10"/>
    <sheet name="HvyB" sheetId="11" r:id="rId11"/>
    <sheet name="LtA" sheetId="12" r:id="rId12"/>
    <sheet name="HvyA" sheetId="13" r:id="rId13"/>
    <sheet name="JrHalf" sheetId="14" r:id="rId14"/>
    <sheet name="WF" sheetId="15" r:id="rId15"/>
  </sheets>
  <definedNames/>
  <calcPr fullCalcOnLoad="1"/>
</workbook>
</file>

<file path=xl/sharedStrings.xml><?xml version="1.0" encoding="utf-8"?>
<sst xmlns="http://schemas.openxmlformats.org/spreadsheetml/2006/main" count="675" uniqueCount="163">
  <si>
    <t>Driver</t>
  </si>
  <si>
    <t>Heat</t>
  </si>
  <si>
    <t>Feat</t>
  </si>
  <si>
    <t>Jack Ely</t>
  </si>
  <si>
    <t>Robert Silver</t>
  </si>
  <si>
    <t>Derek Krum</t>
  </si>
  <si>
    <t>Rachel Weir</t>
  </si>
  <si>
    <t>Brian Laureigh</t>
  </si>
  <si>
    <t>Danielle Burd</t>
  </si>
  <si>
    <t>Dylan Pepperman</t>
  </si>
  <si>
    <t>Bubba Lofton</t>
  </si>
  <si>
    <t>Tyler Carr</t>
  </si>
  <si>
    <t>Damen Nokes</t>
  </si>
  <si>
    <t>Eric Mauriello</t>
  </si>
  <si>
    <t>Glenn Slocum</t>
  </si>
  <si>
    <t>Devon Rudow</t>
  </si>
  <si>
    <t>Brianna Page</t>
  </si>
  <si>
    <t>Derek Hopkinson</t>
  </si>
  <si>
    <t>Joey Bailey</t>
  </si>
  <si>
    <t>Corey Wilson</t>
  </si>
  <si>
    <t>Zach Burd</t>
  </si>
  <si>
    <t>Robby Fitzpatrick</t>
  </si>
  <si>
    <t>Lou Keraitis</t>
  </si>
  <si>
    <t>Chris Delaney</t>
  </si>
  <si>
    <t>Brendon McDonnell</t>
  </si>
  <si>
    <t>John Dupuis</t>
  </si>
  <si>
    <t>Thomas Woolverton</t>
  </si>
  <si>
    <t>Jake Williams</t>
  </si>
  <si>
    <t>Conor Lynch</t>
  </si>
  <si>
    <t>Shawn Cahill</t>
  </si>
  <si>
    <t>Sebastian Font</t>
  </si>
  <si>
    <t>Lauren Wilson</t>
  </si>
  <si>
    <t>Brett Casey</t>
  </si>
  <si>
    <t>Jason Forrester</t>
  </si>
  <si>
    <t>Zach Haspel</t>
  </si>
  <si>
    <t>Jaime Fitzpatrick</t>
  </si>
  <si>
    <t>Karl Heisler</t>
  </si>
  <si>
    <t>Raven Schrantz</t>
  </si>
  <si>
    <t>Candace Cahill</t>
  </si>
  <si>
    <t>Jonathan Flagg</t>
  </si>
  <si>
    <t>Jonathan Laureigh</t>
  </si>
  <si>
    <t>Kyle Reinhardt</t>
  </si>
  <si>
    <t>Jon Mandato</t>
  </si>
  <si>
    <t>PJ Runo</t>
  </si>
  <si>
    <t>Luke Kane</t>
  </si>
  <si>
    <t>Matt Lawrence</t>
  </si>
  <si>
    <t>John Hribko</t>
  </si>
  <si>
    <t>Jesse Lofton</t>
  </si>
  <si>
    <t>Jon Pepe</t>
  </si>
  <si>
    <t>Casey Robicheau</t>
  </si>
  <si>
    <t>Points</t>
  </si>
  <si>
    <t>Zach Gorski</t>
  </si>
  <si>
    <t>Jeremy Doll</t>
  </si>
  <si>
    <t>Nick DeMeno</t>
  </si>
  <si>
    <t>Ray Moser</t>
  </si>
  <si>
    <t>Jonathan Mandato</t>
  </si>
  <si>
    <t>Zach Burgess</t>
  </si>
  <si>
    <t>Dale Eggert</t>
  </si>
  <si>
    <t>Junior Honda</t>
  </si>
  <si>
    <t>Senior Honda</t>
  </si>
  <si>
    <t>Heavy Honda</t>
  </si>
  <si>
    <t>Junior Stock</t>
  </si>
  <si>
    <t>Light Mod</t>
  </si>
  <si>
    <t>Light 160</t>
  </si>
  <si>
    <t>Heavy 160</t>
  </si>
  <si>
    <t>Junior Half</t>
  </si>
  <si>
    <t>Owen Kwiecinski</t>
  </si>
  <si>
    <t>Sara Lacoscio</t>
  </si>
  <si>
    <t>Chris Torgalski</t>
  </si>
  <si>
    <t>Sara Lacascio</t>
  </si>
  <si>
    <t>Kris Lederer</t>
  </si>
  <si>
    <t>Luke Schooley</t>
  </si>
  <si>
    <t>Cameron Dempster</t>
  </si>
  <si>
    <t>Sammy LaMothe</t>
  </si>
  <si>
    <t>Dana LaMothe</t>
  </si>
  <si>
    <t>Sr. Stock</t>
  </si>
  <si>
    <t>Brendon Bock</t>
  </si>
  <si>
    <t>Steven Bertino</t>
  </si>
  <si>
    <t>Alec Bauman</t>
  </si>
  <si>
    <t>JD Abrahams</t>
  </si>
  <si>
    <t>Tyler Hughes</t>
  </si>
  <si>
    <t>Matt Glanden</t>
  </si>
  <si>
    <t>TTL</t>
  </si>
  <si>
    <t>Christina Chase</t>
  </si>
  <si>
    <t>Joe Ryan Osborne</t>
  </si>
  <si>
    <t>Alex Mayer</t>
  </si>
  <si>
    <t>Corey Anderson</t>
  </si>
  <si>
    <t>Nick Chase</t>
  </si>
  <si>
    <t>Jacqueline Wolfram</t>
  </si>
  <si>
    <t>Ashley O'Toole</t>
  </si>
  <si>
    <t>Megan O'Toole</t>
  </si>
  <si>
    <t>Matt Hughes</t>
  </si>
  <si>
    <t>Cassandra Olwfski</t>
  </si>
  <si>
    <t>Joey Fraulino</t>
  </si>
  <si>
    <t>Steve Hughes</t>
  </si>
  <si>
    <t>Zak Gorski</t>
  </si>
  <si>
    <t>Donald Kane</t>
  </si>
  <si>
    <t>LT. B</t>
  </si>
  <si>
    <t>Austin Kochenosh</t>
  </si>
  <si>
    <t>Josh Pepe</t>
  </si>
  <si>
    <t>9/17/2006</t>
  </si>
  <si>
    <t>Bryan Osborn</t>
  </si>
  <si>
    <t>Dylan McDonnell</t>
  </si>
  <si>
    <t>Cameron Michales</t>
  </si>
  <si>
    <t>Carly Piazza</t>
  </si>
  <si>
    <t>Nick Peroni</t>
  </si>
  <si>
    <t>Joey Jarowicz</t>
  </si>
  <si>
    <t>Brendon Grosso</t>
  </si>
  <si>
    <t>Sami Evans</t>
  </si>
  <si>
    <t>Shawn McCollum</t>
  </si>
  <si>
    <t>Sammy Piazza</t>
  </si>
  <si>
    <t>Thomas Shearer</t>
  </si>
  <si>
    <t>Austin Gardner</t>
  </si>
  <si>
    <t>Wyatt Ruggiero</t>
  </si>
  <si>
    <t>Courtney Gardner</t>
  </si>
  <si>
    <t>Dale Kannengizer</t>
  </si>
  <si>
    <t>Austen Botta</t>
  </si>
  <si>
    <t>Hvy. Mod.</t>
  </si>
  <si>
    <t>Mike Skarbowski</t>
  </si>
  <si>
    <t>Connor Lynch</t>
  </si>
  <si>
    <t>Jessi Lofton</t>
  </si>
  <si>
    <t>Rob Dungan</t>
  </si>
  <si>
    <t>Robert Dungan</t>
  </si>
  <si>
    <t>Miranda  Carr</t>
  </si>
  <si>
    <t>7/16</t>
  </si>
  <si>
    <t>7/23</t>
  </si>
  <si>
    <t>7/30</t>
  </si>
  <si>
    <t>08/06</t>
  </si>
  <si>
    <t>08/13</t>
  </si>
  <si>
    <t>08/20</t>
  </si>
  <si>
    <t>9/10</t>
  </si>
  <si>
    <t>9/17</t>
  </si>
  <si>
    <t>8/6</t>
  </si>
  <si>
    <t>8/13</t>
  </si>
  <si>
    <t>8/20</t>
  </si>
  <si>
    <t>Brendan Bock</t>
  </si>
  <si>
    <t>HVY. B</t>
  </si>
  <si>
    <t>Jonathan Pepe</t>
  </si>
  <si>
    <t>Kyle Lee</t>
  </si>
  <si>
    <t>10/22/06</t>
  </si>
  <si>
    <t>10/8</t>
  </si>
  <si>
    <t>Kyle Strohl</t>
  </si>
  <si>
    <t>Devon Riemer</t>
  </si>
  <si>
    <t>Patrick Perone</t>
  </si>
  <si>
    <t>Monica Perone</t>
  </si>
  <si>
    <t>Paul Graham</t>
  </si>
  <si>
    <t>Ian Cumens</t>
  </si>
  <si>
    <t>Daniel Lane</t>
  </si>
  <si>
    <t>10/22/2006</t>
  </si>
  <si>
    <t>Roger Graham</t>
  </si>
  <si>
    <t>Tony DiMattia</t>
  </si>
  <si>
    <t>James Fulper</t>
  </si>
  <si>
    <t>World Formula</t>
  </si>
  <si>
    <t>Jeff Halligan</t>
  </si>
  <si>
    <t>Vince Arillo</t>
  </si>
  <si>
    <t>10/22</t>
  </si>
  <si>
    <t>Tommy Kunsman</t>
  </si>
  <si>
    <t>10/29</t>
  </si>
  <si>
    <t>Dropped</t>
  </si>
  <si>
    <t>Races</t>
  </si>
  <si>
    <t>Matt Tobey</t>
  </si>
  <si>
    <t>Austin Kochenash</t>
  </si>
  <si>
    <t>Aaron Bowes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</si>
</sst>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7"/>
      <name val="Arial"/>
      <family val="2"/>
    </font>
    <font>
      <sz val="10"/>
      <color indexed="10"/>
      <name val="Arial"/>
      <family val="0"/>
    </font>
    <font>
      <sz val="10"/>
      <color indexed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16" fontId="1" fillId="0" borderId="0" xfId="0" applyNumberFormat="1" applyFont="1" applyAlignment="1" quotePrefix="1">
      <alignment/>
    </xf>
    <xf numFmtId="0" fontId="1" fillId="0" borderId="0" xfId="0" applyFont="1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 horizontal="center"/>
    </xf>
    <xf numFmtId="16" fontId="1" fillId="0" borderId="0" xfId="0" applyNumberFormat="1" applyFont="1" applyBorder="1" applyAlignment="1" quotePrefix="1">
      <alignment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3" xfId="0" applyFill="1" applyBorder="1" applyAlignment="1">
      <alignment/>
    </xf>
    <xf numFmtId="0" fontId="2" fillId="0" borderId="0" xfId="0" applyNumberFormat="1" applyFont="1" applyAlignment="1">
      <alignment/>
    </xf>
    <xf numFmtId="0" fontId="1" fillId="0" borderId="0" xfId="0" applyFont="1" applyFill="1" applyBorder="1" applyAlignment="1">
      <alignment horizontal="center"/>
    </xf>
    <xf numFmtId="16" fontId="1" fillId="0" borderId="4" xfId="0" applyNumberFormat="1" applyFont="1" applyBorder="1" applyAlignment="1" quotePrefix="1">
      <alignment/>
    </xf>
    <xf numFmtId="0" fontId="1" fillId="0" borderId="5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 quotePrefix="1">
      <alignment/>
    </xf>
    <xf numFmtId="0" fontId="0" fillId="0" borderId="5" xfId="0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6" xfId="0" applyFont="1" applyBorder="1" applyAlignment="1">
      <alignment/>
    </xf>
    <xf numFmtId="16" fontId="1" fillId="0" borderId="4" xfId="0" applyNumberFormat="1" applyFont="1" applyBorder="1" applyAlignment="1" quotePrefix="1">
      <alignment horizontal="left"/>
    </xf>
    <xf numFmtId="0" fontId="2" fillId="0" borderId="0" xfId="0" applyNumberFormat="1" applyFont="1" applyBorder="1" applyAlignment="1">
      <alignment/>
    </xf>
    <xf numFmtId="0" fontId="0" fillId="0" borderId="5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16" fontId="1" fillId="0" borderId="4" xfId="0" applyNumberFormat="1" applyFont="1" applyFill="1" applyBorder="1" applyAlignment="1" quotePrefix="1">
      <alignment horizontal="center"/>
    </xf>
    <xf numFmtId="0" fontId="1" fillId="0" borderId="5" xfId="0" applyNumberFormat="1" applyFont="1" applyBorder="1" applyAlignment="1">
      <alignment horizontal="center"/>
    </xf>
    <xf numFmtId="14" fontId="1" fillId="0" borderId="4" xfId="0" applyNumberFormat="1" applyFont="1" applyBorder="1" applyAlignment="1" quotePrefix="1">
      <alignment horizontal="center"/>
    </xf>
    <xf numFmtId="14" fontId="1" fillId="0" borderId="4" xfId="0" applyNumberFormat="1" applyFont="1" applyBorder="1" applyAlignment="1" quotePrefix="1">
      <alignment horizontal="lef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6" fontId="1" fillId="0" borderId="7" xfId="0" applyNumberFormat="1" applyFont="1" applyBorder="1" applyAlignment="1" quotePrefix="1">
      <alignment horizontal="center"/>
    </xf>
    <xf numFmtId="0" fontId="0" fillId="0" borderId="5" xfId="0" applyBorder="1" applyAlignment="1">
      <alignment horizontal="center"/>
    </xf>
    <xf numFmtId="0" fontId="1" fillId="0" borderId="7" xfId="0" applyFont="1" applyBorder="1" applyAlignment="1" quotePrefix="1">
      <alignment horizontal="center"/>
    </xf>
    <xf numFmtId="0" fontId="1" fillId="0" borderId="4" xfId="0" applyFont="1" applyBorder="1" applyAlignment="1" quotePrefix="1">
      <alignment horizontal="left"/>
    </xf>
    <xf numFmtId="0" fontId="0" fillId="0" borderId="4" xfId="0" applyBorder="1" applyAlignment="1">
      <alignment/>
    </xf>
    <xf numFmtId="16" fontId="1" fillId="0" borderId="7" xfId="0" applyNumberFormat="1" applyFont="1" applyFill="1" applyBorder="1" applyAlignment="1" quotePrefix="1">
      <alignment horizontal="center"/>
    </xf>
    <xf numFmtId="0" fontId="1" fillId="0" borderId="8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8" xfId="0" applyFill="1" applyBorder="1" applyAlignment="1">
      <alignment/>
    </xf>
    <xf numFmtId="0" fontId="0" fillId="0" borderId="5" xfId="0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9" xfId="0" applyFill="1" applyBorder="1" applyAlignment="1">
      <alignment/>
    </xf>
    <xf numFmtId="0" fontId="0" fillId="0" borderId="7" xfId="0" applyBorder="1" applyAlignment="1">
      <alignment horizontal="center"/>
    </xf>
    <xf numFmtId="0" fontId="1" fillId="0" borderId="4" xfId="0" applyFont="1" applyBorder="1" applyAlignment="1" quotePrefix="1">
      <alignment horizontal="center"/>
    </xf>
    <xf numFmtId="0" fontId="0" fillId="0" borderId="4" xfId="0" applyBorder="1" applyAlignment="1">
      <alignment horizontal="center"/>
    </xf>
    <xf numFmtId="16" fontId="1" fillId="0" borderId="10" xfId="0" applyNumberFormat="1" applyFont="1" applyBorder="1" applyAlignment="1" quotePrefix="1">
      <alignment horizontal="center"/>
    </xf>
    <xf numFmtId="16" fontId="1" fillId="0" borderId="7" xfId="0" applyNumberFormat="1" applyFont="1" applyBorder="1" applyAlignment="1" quotePrefix="1">
      <alignment horizontal="left"/>
    </xf>
    <xf numFmtId="0" fontId="0" fillId="0" borderId="2" xfId="0" applyFill="1" applyBorder="1" applyAlignment="1">
      <alignment/>
    </xf>
    <xf numFmtId="14" fontId="1" fillId="0" borderId="7" xfId="0" applyNumberFormat="1" applyFont="1" applyBorder="1" applyAlignment="1" quotePrefix="1">
      <alignment horizontal="left"/>
    </xf>
    <xf numFmtId="0" fontId="3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0" xfId="0" applyNumberFormat="1" applyFont="1" applyBorder="1" applyAlignment="1" quotePrefix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3" xfId="0" applyFont="1" applyFill="1" applyBorder="1" applyAlignment="1">
      <alignment horizontal="center"/>
    </xf>
    <xf numFmtId="0" fontId="5" fillId="0" borderId="3" xfId="0" applyFont="1" applyBorder="1" applyAlignment="1">
      <alignment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6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2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9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4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1" fillId="0" borderId="7" xfId="0" applyNumberFormat="1" applyFont="1" applyBorder="1" applyAlignment="1" quotePrefix="1">
      <alignment horizontal="center"/>
    </xf>
    <xf numFmtId="16" fontId="1" fillId="0" borderId="4" xfId="0" applyNumberFormat="1" applyFont="1" applyBorder="1" applyAlignment="1" quotePrefix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5" xfId="0" applyBorder="1" applyAlignment="1" quotePrefix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3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5" fillId="0" borderId="3" xfId="0" applyFont="1" applyFill="1" applyBorder="1" applyAlignment="1">
      <alignment/>
    </xf>
    <xf numFmtId="0" fontId="1" fillId="0" borderId="4" xfId="0" applyNumberFormat="1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73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17.421875" style="0" customWidth="1"/>
    <col min="3" max="3" width="7.140625" style="11" customWidth="1"/>
    <col min="4" max="5" width="4.7109375" style="6" hidden="1" customWidth="1"/>
    <col min="6" max="6" width="6.7109375" style="15" customWidth="1"/>
    <col min="7" max="8" width="6.7109375" style="15" hidden="1" customWidth="1"/>
    <col min="9" max="9" width="6.7109375" style="15" customWidth="1"/>
    <col min="10" max="11" width="6.7109375" style="0" hidden="1" customWidth="1"/>
    <col min="12" max="12" width="6.7109375" style="0" customWidth="1"/>
    <col min="13" max="14" width="6.7109375" style="0" hidden="1" customWidth="1"/>
    <col min="15" max="15" width="6.7109375" style="0" customWidth="1"/>
    <col min="16" max="17" width="6.7109375" style="0" hidden="1" customWidth="1"/>
    <col min="18" max="18" width="6.7109375" style="0" customWidth="1"/>
    <col min="19" max="20" width="6.7109375" style="0" hidden="1" customWidth="1"/>
    <col min="21" max="21" width="6.7109375" style="0" customWidth="1"/>
    <col min="22" max="23" width="6.7109375" style="0" hidden="1" customWidth="1"/>
    <col min="24" max="24" width="6.7109375" style="0" customWidth="1"/>
    <col min="25" max="26" width="6.7109375" style="0" hidden="1" customWidth="1"/>
    <col min="27" max="27" width="6.7109375" style="0" customWidth="1"/>
    <col min="28" max="29" width="4.7109375" style="0" hidden="1" customWidth="1"/>
    <col min="30" max="30" width="6.7109375" style="0" customWidth="1"/>
    <col min="31" max="32" width="4.7109375" style="0" hidden="1" customWidth="1"/>
    <col min="33" max="33" width="6.7109375" style="0" customWidth="1"/>
    <col min="34" max="35" width="8.7109375" style="0" hidden="1" customWidth="1"/>
    <col min="36" max="36" width="6.7109375" style="0" customWidth="1"/>
    <col min="37" max="37" width="8.7109375" style="0" hidden="1" customWidth="1"/>
    <col min="38" max="38" width="8.7109375" style="0" customWidth="1"/>
    <col min="39" max="39" width="16.7109375" style="0" customWidth="1"/>
    <col min="40" max="41" width="8.7109375" style="0" customWidth="1"/>
    <col min="42" max="78" width="4.7109375" style="0" customWidth="1"/>
  </cols>
  <sheetData>
    <row r="1" spans="2:39" s="1" customFormat="1" ht="15.75">
      <c r="B1" s="18" t="s">
        <v>58</v>
      </c>
      <c r="C1" s="9"/>
      <c r="E1" s="21"/>
      <c r="F1" s="55" t="s">
        <v>124</v>
      </c>
      <c r="G1" s="7"/>
      <c r="H1" s="37"/>
      <c r="I1" s="38" t="s">
        <v>125</v>
      </c>
      <c r="J1" s="7"/>
      <c r="K1" s="39"/>
      <c r="L1" s="40" t="s">
        <v>126</v>
      </c>
      <c r="M1" s="7"/>
      <c r="N1" s="39"/>
      <c r="O1" s="40" t="s">
        <v>127</v>
      </c>
      <c r="P1" s="7"/>
      <c r="Q1" s="39"/>
      <c r="R1" s="40" t="s">
        <v>128</v>
      </c>
      <c r="S1" s="7"/>
      <c r="T1" s="39"/>
      <c r="U1" s="40" t="s">
        <v>129</v>
      </c>
      <c r="V1" s="7"/>
      <c r="W1" s="39"/>
      <c r="X1" s="40" t="s">
        <v>130</v>
      </c>
      <c r="Y1" s="7"/>
      <c r="Z1" s="39"/>
      <c r="AA1" s="40" t="s">
        <v>131</v>
      </c>
      <c r="AB1" s="7"/>
      <c r="AC1" s="39"/>
      <c r="AD1" s="40" t="s">
        <v>140</v>
      </c>
      <c r="AF1" s="39"/>
      <c r="AG1" s="41" t="s">
        <v>155</v>
      </c>
      <c r="AH1" s="41"/>
      <c r="AI1" s="39"/>
      <c r="AJ1" s="102" t="s">
        <v>157</v>
      </c>
      <c r="AK1" s="170" t="s">
        <v>158</v>
      </c>
      <c r="AL1" s="4"/>
      <c r="AM1" s="4"/>
    </row>
    <row r="2" spans="2:39" s="3" customFormat="1" ht="12.75">
      <c r="B2" s="3" t="s">
        <v>0</v>
      </c>
      <c r="C2" s="11" t="s">
        <v>50</v>
      </c>
      <c r="D2" s="22" t="s">
        <v>1</v>
      </c>
      <c r="E2" s="11" t="s">
        <v>2</v>
      </c>
      <c r="F2" s="61" t="s">
        <v>82</v>
      </c>
      <c r="G2" s="19" t="s">
        <v>1</v>
      </c>
      <c r="H2" s="19" t="s">
        <v>2</v>
      </c>
      <c r="I2" s="23" t="s">
        <v>82</v>
      </c>
      <c r="J2" s="22" t="s">
        <v>1</v>
      </c>
      <c r="K2" s="11" t="s">
        <v>2</v>
      </c>
      <c r="L2" s="25" t="s">
        <v>82</v>
      </c>
      <c r="M2" s="22" t="s">
        <v>1</v>
      </c>
      <c r="N2" s="11" t="s">
        <v>2</v>
      </c>
      <c r="O2" s="25" t="s">
        <v>82</v>
      </c>
      <c r="P2" s="22" t="s">
        <v>1</v>
      </c>
      <c r="Q2" s="11" t="s">
        <v>2</v>
      </c>
      <c r="R2" s="25" t="s">
        <v>82</v>
      </c>
      <c r="S2" s="22" t="s">
        <v>1</v>
      </c>
      <c r="T2" s="11" t="s">
        <v>2</v>
      </c>
      <c r="U2" s="25" t="s">
        <v>82</v>
      </c>
      <c r="V2" s="22" t="s">
        <v>1</v>
      </c>
      <c r="W2" s="11" t="s">
        <v>2</v>
      </c>
      <c r="X2" s="25" t="s">
        <v>82</v>
      </c>
      <c r="Y2" s="22" t="s">
        <v>1</v>
      </c>
      <c r="Z2" s="11" t="s">
        <v>2</v>
      </c>
      <c r="AA2" s="25" t="s">
        <v>82</v>
      </c>
      <c r="AB2" s="22" t="s">
        <v>1</v>
      </c>
      <c r="AC2" s="11" t="s">
        <v>2</v>
      </c>
      <c r="AD2" s="22" t="s">
        <v>82</v>
      </c>
      <c r="AE2" s="22" t="s">
        <v>1</v>
      </c>
      <c r="AF2" s="11" t="s">
        <v>2</v>
      </c>
      <c r="AG2" s="25" t="s">
        <v>82</v>
      </c>
      <c r="AH2" s="22" t="s">
        <v>1</v>
      </c>
      <c r="AI2" s="11" t="s">
        <v>2</v>
      </c>
      <c r="AJ2" s="25" t="s">
        <v>82</v>
      </c>
      <c r="AK2" s="101" t="s">
        <v>50</v>
      </c>
      <c r="AL2" s="5"/>
      <c r="AM2" s="5"/>
    </row>
    <row r="3" spans="1:39" ht="12.75">
      <c r="A3">
        <f>-2+ROW(A3)</f>
        <v>1</v>
      </c>
      <c r="B3" s="59" t="s">
        <v>5</v>
      </c>
      <c r="C3" s="45">
        <f aca="true" t="shared" si="0" ref="C3:C26">F3+I3+L3+O3+R3+U3+X3+AA3+AD3+AG3+AJ3-AK3</f>
        <v>698</v>
      </c>
      <c r="D3" s="27">
        <v>37</v>
      </c>
      <c r="E3" s="27">
        <v>60</v>
      </c>
      <c r="F3" s="109">
        <v>97</v>
      </c>
      <c r="G3" s="110">
        <v>40</v>
      </c>
      <c r="H3" s="110">
        <v>57</v>
      </c>
      <c r="I3" s="111">
        <v>97</v>
      </c>
      <c r="J3" s="110">
        <v>36</v>
      </c>
      <c r="K3" s="110">
        <v>60</v>
      </c>
      <c r="L3" s="112">
        <f>+J3+K3</f>
        <v>96</v>
      </c>
      <c r="M3" s="103">
        <v>40</v>
      </c>
      <c r="N3" s="103">
        <v>60</v>
      </c>
      <c r="O3" s="75">
        <f>+M3+N3</f>
        <v>100</v>
      </c>
      <c r="P3" s="113">
        <v>38</v>
      </c>
      <c r="Q3" s="113">
        <v>60</v>
      </c>
      <c r="R3" s="76">
        <f aca="true" t="shared" si="1" ref="R3:R10">+P3+Q3</f>
        <v>98</v>
      </c>
      <c r="S3" s="103">
        <v>40</v>
      </c>
      <c r="T3" s="103">
        <v>55</v>
      </c>
      <c r="U3" s="77">
        <f>+S3+T3</f>
        <v>95</v>
      </c>
      <c r="V3" s="103">
        <v>40</v>
      </c>
      <c r="W3" s="103">
        <v>60</v>
      </c>
      <c r="X3" s="76">
        <f aca="true" t="shared" si="2" ref="X3:X8">+V3+W3</f>
        <v>100</v>
      </c>
      <c r="Y3" s="113">
        <v>40</v>
      </c>
      <c r="Z3" s="113">
        <v>60</v>
      </c>
      <c r="AA3" s="75">
        <f aca="true" t="shared" si="3" ref="AA3:AA8">+Y3+Z3</f>
        <v>100</v>
      </c>
      <c r="AB3" s="113">
        <v>40</v>
      </c>
      <c r="AC3" s="113">
        <v>60</v>
      </c>
      <c r="AD3" s="76">
        <f>+AB3+AC3</f>
        <v>100</v>
      </c>
      <c r="AE3" s="114">
        <v>40</v>
      </c>
      <c r="AF3" s="113">
        <v>60</v>
      </c>
      <c r="AG3" s="75">
        <f aca="true" t="shared" si="4" ref="AG3:AG8">+AE3+AF3</f>
        <v>100</v>
      </c>
      <c r="AH3" s="113">
        <v>40</v>
      </c>
      <c r="AI3" s="113">
        <v>60</v>
      </c>
      <c r="AJ3" s="115">
        <f aca="true" t="shared" si="5" ref="AJ3:AJ26">+AH3+AI3</f>
        <v>100</v>
      </c>
      <c r="AK3" s="48">
        <f>97+97+96+95</f>
        <v>385</v>
      </c>
      <c r="AL3" s="6"/>
      <c r="AM3" s="6"/>
    </row>
    <row r="4" spans="1:39" ht="12.75">
      <c r="A4">
        <f aca="true" t="shared" si="6" ref="A4:A15">-2+ROW(A4)</f>
        <v>2</v>
      </c>
      <c r="B4" s="12" t="s">
        <v>4</v>
      </c>
      <c r="C4" s="46">
        <f t="shared" si="0"/>
        <v>663</v>
      </c>
      <c r="D4" s="6">
        <v>38</v>
      </c>
      <c r="E4" s="6">
        <v>54</v>
      </c>
      <c r="F4" s="116">
        <v>92</v>
      </c>
      <c r="G4" s="97">
        <v>36</v>
      </c>
      <c r="H4" s="97">
        <v>58</v>
      </c>
      <c r="I4" s="117">
        <v>94</v>
      </c>
      <c r="J4" s="84">
        <v>40</v>
      </c>
      <c r="K4" s="84">
        <v>56</v>
      </c>
      <c r="L4" s="80">
        <f>+J4+K4</f>
        <v>96</v>
      </c>
      <c r="M4" s="97">
        <v>36</v>
      </c>
      <c r="N4" s="97">
        <v>55</v>
      </c>
      <c r="O4" s="82">
        <f>+M4+N4</f>
        <v>91</v>
      </c>
      <c r="P4" s="97">
        <v>37</v>
      </c>
      <c r="Q4" s="97">
        <v>56</v>
      </c>
      <c r="R4" s="81">
        <f t="shared" si="1"/>
        <v>93</v>
      </c>
      <c r="S4" s="97">
        <v>37</v>
      </c>
      <c r="T4" s="97">
        <v>58</v>
      </c>
      <c r="U4" s="79">
        <f>+S4+T4</f>
        <v>95</v>
      </c>
      <c r="V4" s="84">
        <v>38</v>
      </c>
      <c r="W4" s="84">
        <v>57</v>
      </c>
      <c r="X4" s="80">
        <f t="shared" si="2"/>
        <v>95</v>
      </c>
      <c r="Y4" s="84">
        <v>40</v>
      </c>
      <c r="Z4" s="84">
        <v>55</v>
      </c>
      <c r="AA4" s="79">
        <f t="shared" si="3"/>
        <v>95</v>
      </c>
      <c r="AB4" s="97">
        <v>38</v>
      </c>
      <c r="AC4" s="97">
        <v>52</v>
      </c>
      <c r="AD4" s="81">
        <f>+AB4+AC4</f>
        <v>90</v>
      </c>
      <c r="AE4" s="105">
        <v>38</v>
      </c>
      <c r="AF4" s="97">
        <v>57</v>
      </c>
      <c r="AG4" s="79">
        <f t="shared" si="4"/>
        <v>95</v>
      </c>
      <c r="AH4" s="84">
        <v>38</v>
      </c>
      <c r="AI4" s="84">
        <v>55</v>
      </c>
      <c r="AJ4" s="118">
        <f t="shared" si="5"/>
        <v>93</v>
      </c>
      <c r="AK4" s="48">
        <f>92+91+93+90</f>
        <v>366</v>
      </c>
      <c r="AL4" s="6"/>
      <c r="AM4" s="6"/>
    </row>
    <row r="5" spans="1:39" ht="12.75">
      <c r="A5">
        <f t="shared" si="6"/>
        <v>3</v>
      </c>
      <c r="B5" s="12" t="s">
        <v>39</v>
      </c>
      <c r="C5" s="46">
        <f t="shared" si="0"/>
        <v>657</v>
      </c>
      <c r="D5" s="6">
        <v>37</v>
      </c>
      <c r="E5" s="6">
        <v>55</v>
      </c>
      <c r="F5" s="120">
        <v>92</v>
      </c>
      <c r="G5" s="97">
        <v>35</v>
      </c>
      <c r="H5" s="97">
        <v>54</v>
      </c>
      <c r="I5" s="119">
        <v>89</v>
      </c>
      <c r="J5" s="97">
        <v>37</v>
      </c>
      <c r="K5" s="97">
        <v>57</v>
      </c>
      <c r="L5" s="80">
        <f>+J5+K5</f>
        <v>94</v>
      </c>
      <c r="M5" s="97">
        <v>34</v>
      </c>
      <c r="N5" s="97">
        <v>54</v>
      </c>
      <c r="O5" s="82">
        <f>+M5+N5</f>
        <v>88</v>
      </c>
      <c r="P5" s="86">
        <v>35</v>
      </c>
      <c r="Q5" s="86">
        <v>55</v>
      </c>
      <c r="R5" s="81">
        <f t="shared" si="1"/>
        <v>90</v>
      </c>
      <c r="S5" s="97">
        <v>36</v>
      </c>
      <c r="T5" s="97">
        <v>57</v>
      </c>
      <c r="U5" s="79">
        <f>+S5+T5</f>
        <v>93</v>
      </c>
      <c r="V5" s="84">
        <v>36</v>
      </c>
      <c r="W5" s="84">
        <v>58</v>
      </c>
      <c r="X5" s="80">
        <f t="shared" si="2"/>
        <v>94</v>
      </c>
      <c r="Y5" s="97">
        <v>36</v>
      </c>
      <c r="Z5" s="97">
        <v>54</v>
      </c>
      <c r="AA5" s="82">
        <f t="shared" si="3"/>
        <v>90</v>
      </c>
      <c r="AB5" s="97">
        <v>37</v>
      </c>
      <c r="AC5" s="97">
        <v>58</v>
      </c>
      <c r="AD5" s="80">
        <f>+AB5+AC5</f>
        <v>95</v>
      </c>
      <c r="AE5" s="121">
        <v>40</v>
      </c>
      <c r="AF5" s="84">
        <v>55</v>
      </c>
      <c r="AG5" s="79">
        <f t="shared" si="4"/>
        <v>95</v>
      </c>
      <c r="AH5" s="84">
        <v>38</v>
      </c>
      <c r="AI5" s="84">
        <v>56</v>
      </c>
      <c r="AJ5" s="118">
        <f t="shared" si="5"/>
        <v>94</v>
      </c>
      <c r="AK5" s="48">
        <f>89+88+90+90</f>
        <v>357</v>
      </c>
      <c r="AL5" s="6"/>
      <c r="AM5" s="6"/>
    </row>
    <row r="6" spans="1:39" ht="12.75">
      <c r="A6">
        <f t="shared" si="6"/>
        <v>4</v>
      </c>
      <c r="B6" s="12" t="s">
        <v>6</v>
      </c>
      <c r="C6" s="46">
        <f t="shared" si="0"/>
        <v>643</v>
      </c>
      <c r="D6" s="6">
        <v>36</v>
      </c>
      <c r="E6" s="6">
        <v>53</v>
      </c>
      <c r="F6" s="120">
        <v>89</v>
      </c>
      <c r="G6" s="84">
        <v>33</v>
      </c>
      <c r="H6" s="84">
        <v>56</v>
      </c>
      <c r="I6" s="117">
        <v>89</v>
      </c>
      <c r="J6" s="95"/>
      <c r="K6" s="95"/>
      <c r="L6" s="86">
        <v>0</v>
      </c>
      <c r="M6" s="86">
        <v>0</v>
      </c>
      <c r="N6" s="86">
        <v>0</v>
      </c>
      <c r="O6" s="119">
        <v>0</v>
      </c>
      <c r="P6" s="95">
        <v>34</v>
      </c>
      <c r="Q6" s="95">
        <v>57</v>
      </c>
      <c r="R6" s="80">
        <f t="shared" si="1"/>
        <v>91</v>
      </c>
      <c r="S6" s="95"/>
      <c r="T6" s="95"/>
      <c r="U6" s="119">
        <v>0</v>
      </c>
      <c r="V6" s="95">
        <v>37</v>
      </c>
      <c r="W6" s="95">
        <v>56</v>
      </c>
      <c r="X6" s="80">
        <f t="shared" si="2"/>
        <v>93</v>
      </c>
      <c r="Y6" s="80">
        <v>32</v>
      </c>
      <c r="Z6" s="84">
        <v>56</v>
      </c>
      <c r="AA6" s="79">
        <f t="shared" si="3"/>
        <v>88</v>
      </c>
      <c r="AB6" s="95"/>
      <c r="AC6" s="97"/>
      <c r="AD6" s="86">
        <v>0</v>
      </c>
      <c r="AE6" s="106">
        <v>37</v>
      </c>
      <c r="AF6" s="105">
        <v>58</v>
      </c>
      <c r="AG6" s="79">
        <f t="shared" si="4"/>
        <v>95</v>
      </c>
      <c r="AH6" s="80">
        <v>40</v>
      </c>
      <c r="AI6" s="84">
        <v>58</v>
      </c>
      <c r="AJ6" s="118">
        <f t="shared" si="5"/>
        <v>98</v>
      </c>
      <c r="AK6" s="48">
        <v>0</v>
      </c>
      <c r="AL6" s="6"/>
      <c r="AM6" s="6"/>
    </row>
    <row r="7" spans="1:39" ht="12.75">
      <c r="A7">
        <f t="shared" si="6"/>
        <v>5</v>
      </c>
      <c r="B7" s="12" t="s">
        <v>11</v>
      </c>
      <c r="C7" s="46">
        <f t="shared" si="0"/>
        <v>634</v>
      </c>
      <c r="D7" s="6">
        <v>35</v>
      </c>
      <c r="E7" s="6">
        <v>51</v>
      </c>
      <c r="F7" s="116">
        <v>86</v>
      </c>
      <c r="G7" s="97">
        <v>34</v>
      </c>
      <c r="H7" s="97">
        <v>55</v>
      </c>
      <c r="I7" s="117">
        <v>89</v>
      </c>
      <c r="J7" s="84">
        <v>35</v>
      </c>
      <c r="K7" s="84">
        <v>55</v>
      </c>
      <c r="L7" s="80">
        <f>+J7+K7</f>
        <v>90</v>
      </c>
      <c r="M7" s="97">
        <v>33</v>
      </c>
      <c r="N7" s="97">
        <v>53</v>
      </c>
      <c r="O7" s="82">
        <f>+M7+N7</f>
        <v>86</v>
      </c>
      <c r="P7" s="97">
        <v>36</v>
      </c>
      <c r="Q7" s="97">
        <v>54</v>
      </c>
      <c r="R7" s="80">
        <f t="shared" si="1"/>
        <v>90</v>
      </c>
      <c r="S7" s="84">
        <v>35</v>
      </c>
      <c r="T7" s="84">
        <v>56</v>
      </c>
      <c r="U7" s="79">
        <f>+S7+T7</f>
        <v>91</v>
      </c>
      <c r="V7" s="84">
        <v>34</v>
      </c>
      <c r="W7" s="84">
        <v>55</v>
      </c>
      <c r="X7" s="80">
        <f t="shared" si="2"/>
        <v>89</v>
      </c>
      <c r="Y7" s="97">
        <v>36</v>
      </c>
      <c r="Z7" s="97">
        <v>52</v>
      </c>
      <c r="AA7" s="82">
        <f t="shared" si="3"/>
        <v>88</v>
      </c>
      <c r="AB7" s="97">
        <v>40</v>
      </c>
      <c r="AC7" s="97">
        <v>55</v>
      </c>
      <c r="AD7" s="80">
        <f>+AB7+AC7</f>
        <v>95</v>
      </c>
      <c r="AE7" s="121">
        <v>38</v>
      </c>
      <c r="AF7" s="84">
        <v>52</v>
      </c>
      <c r="AG7" s="79">
        <f t="shared" si="4"/>
        <v>90</v>
      </c>
      <c r="AH7" s="97"/>
      <c r="AI7" s="97"/>
      <c r="AJ7" s="122">
        <f t="shared" si="5"/>
        <v>0</v>
      </c>
      <c r="AK7" s="48">
        <f>86+86+88</f>
        <v>260</v>
      </c>
      <c r="AL7" s="6"/>
      <c r="AM7" s="6"/>
    </row>
    <row r="8" spans="1:39" ht="12.75">
      <c r="A8">
        <f t="shared" si="6"/>
        <v>6</v>
      </c>
      <c r="B8" s="12" t="s">
        <v>8</v>
      </c>
      <c r="C8" s="46">
        <f t="shared" si="0"/>
        <v>598</v>
      </c>
      <c r="D8" s="6">
        <v>34</v>
      </c>
      <c r="E8" s="6">
        <v>50</v>
      </c>
      <c r="F8" s="120">
        <v>84</v>
      </c>
      <c r="G8" s="97"/>
      <c r="H8" s="97"/>
      <c r="I8" s="119">
        <v>0</v>
      </c>
      <c r="J8" s="95">
        <v>34</v>
      </c>
      <c r="K8" s="95">
        <v>54</v>
      </c>
      <c r="L8" s="80">
        <f>+J8+K8</f>
        <v>88</v>
      </c>
      <c r="M8" s="80">
        <v>32</v>
      </c>
      <c r="N8" s="84">
        <v>51</v>
      </c>
      <c r="O8" s="79">
        <f>+M8+N8</f>
        <v>83</v>
      </c>
      <c r="P8" s="80">
        <v>32</v>
      </c>
      <c r="Q8" s="84">
        <v>52</v>
      </c>
      <c r="R8" s="80">
        <f t="shared" si="1"/>
        <v>84</v>
      </c>
      <c r="S8" s="80">
        <v>34</v>
      </c>
      <c r="T8" s="84">
        <v>54</v>
      </c>
      <c r="U8" s="79">
        <f>+S8+T8</f>
        <v>88</v>
      </c>
      <c r="V8" s="80">
        <v>33</v>
      </c>
      <c r="W8" s="84">
        <v>53</v>
      </c>
      <c r="X8" s="80">
        <f t="shared" si="2"/>
        <v>86</v>
      </c>
      <c r="Y8" s="95">
        <v>34</v>
      </c>
      <c r="Z8" s="97">
        <v>47</v>
      </c>
      <c r="AA8" s="82">
        <f t="shared" si="3"/>
        <v>81</v>
      </c>
      <c r="AB8" s="95">
        <v>34</v>
      </c>
      <c r="AC8" s="97">
        <v>51</v>
      </c>
      <c r="AD8" s="80">
        <f>+AB8+AC8</f>
        <v>85</v>
      </c>
      <c r="AE8" s="106">
        <v>34</v>
      </c>
      <c r="AF8" s="97">
        <v>48</v>
      </c>
      <c r="AG8" s="82">
        <f t="shared" si="4"/>
        <v>82</v>
      </c>
      <c r="AH8" s="81">
        <v>33</v>
      </c>
      <c r="AI8" s="86">
        <v>47</v>
      </c>
      <c r="AJ8" s="122">
        <f t="shared" si="5"/>
        <v>80</v>
      </c>
      <c r="AK8" s="48">
        <f>81+82+80</f>
        <v>243</v>
      </c>
      <c r="AL8" s="6"/>
      <c r="AM8" s="6"/>
    </row>
    <row r="9" spans="1:39" ht="12.75">
      <c r="A9">
        <f t="shared" si="6"/>
        <v>7</v>
      </c>
      <c r="B9" s="12" t="s">
        <v>3</v>
      </c>
      <c r="C9" s="46">
        <f t="shared" si="0"/>
        <v>581</v>
      </c>
      <c r="D9" s="6">
        <v>40</v>
      </c>
      <c r="E9" s="6">
        <v>58</v>
      </c>
      <c r="F9" s="120">
        <v>98</v>
      </c>
      <c r="G9" s="84">
        <v>37</v>
      </c>
      <c r="H9" s="84">
        <v>60</v>
      </c>
      <c r="I9" s="117">
        <v>97</v>
      </c>
      <c r="J9" s="84">
        <v>38</v>
      </c>
      <c r="K9" s="84">
        <v>58</v>
      </c>
      <c r="L9" s="80">
        <f>+J9+K9</f>
        <v>96</v>
      </c>
      <c r="M9" s="84">
        <v>38</v>
      </c>
      <c r="N9" s="84">
        <v>56</v>
      </c>
      <c r="O9" s="79">
        <f>+M9+N9</f>
        <v>94</v>
      </c>
      <c r="P9" s="84">
        <v>40</v>
      </c>
      <c r="Q9" s="84">
        <v>58</v>
      </c>
      <c r="R9" s="80">
        <f t="shared" si="1"/>
        <v>98</v>
      </c>
      <c r="S9" s="84">
        <v>38</v>
      </c>
      <c r="T9" s="84">
        <v>60</v>
      </c>
      <c r="U9" s="79">
        <f>+S9+T9</f>
        <v>98</v>
      </c>
      <c r="V9" s="84"/>
      <c r="W9" s="84"/>
      <c r="X9" s="84">
        <v>0</v>
      </c>
      <c r="Y9" s="97">
        <v>0</v>
      </c>
      <c r="Z9" s="97">
        <v>0</v>
      </c>
      <c r="AA9" s="119">
        <v>0</v>
      </c>
      <c r="AB9" s="86">
        <v>0</v>
      </c>
      <c r="AC9" s="86">
        <v>0</v>
      </c>
      <c r="AD9" s="86">
        <v>0</v>
      </c>
      <c r="AE9" s="86">
        <v>0</v>
      </c>
      <c r="AF9" s="86">
        <v>0</v>
      </c>
      <c r="AG9" s="119">
        <v>0</v>
      </c>
      <c r="AH9" s="86"/>
      <c r="AI9" s="86"/>
      <c r="AJ9" s="122">
        <f t="shared" si="5"/>
        <v>0</v>
      </c>
      <c r="AK9" s="48">
        <v>0</v>
      </c>
      <c r="AL9" s="6"/>
      <c r="AM9" s="6"/>
    </row>
    <row r="10" spans="1:39" ht="12.75">
      <c r="A10">
        <f t="shared" si="6"/>
        <v>8</v>
      </c>
      <c r="B10" s="13" t="s">
        <v>7</v>
      </c>
      <c r="C10" s="47">
        <f t="shared" si="0"/>
        <v>420</v>
      </c>
      <c r="D10" s="14">
        <v>35</v>
      </c>
      <c r="E10" s="14">
        <v>48</v>
      </c>
      <c r="F10" s="126">
        <v>83</v>
      </c>
      <c r="G10" s="107"/>
      <c r="H10" s="107"/>
      <c r="I10" s="127">
        <v>0</v>
      </c>
      <c r="J10" s="107">
        <v>0</v>
      </c>
      <c r="K10" s="107">
        <v>0</v>
      </c>
      <c r="L10" s="128">
        <v>0</v>
      </c>
      <c r="M10" s="98">
        <v>31</v>
      </c>
      <c r="N10" s="98">
        <v>52</v>
      </c>
      <c r="O10" s="88">
        <f>+M10+N10</f>
        <v>83</v>
      </c>
      <c r="P10" s="99">
        <v>31</v>
      </c>
      <c r="Q10" s="128">
        <v>53</v>
      </c>
      <c r="R10" s="99">
        <f t="shared" si="1"/>
        <v>84</v>
      </c>
      <c r="S10" s="98"/>
      <c r="T10" s="107"/>
      <c r="U10" s="131">
        <v>0</v>
      </c>
      <c r="V10" s="129">
        <v>0</v>
      </c>
      <c r="W10" s="129">
        <v>0</v>
      </c>
      <c r="X10" s="129">
        <v>0</v>
      </c>
      <c r="Y10" s="129">
        <v>0</v>
      </c>
      <c r="Z10" s="129">
        <v>0</v>
      </c>
      <c r="AA10" s="131">
        <v>0</v>
      </c>
      <c r="AB10" s="98">
        <v>37</v>
      </c>
      <c r="AC10" s="107">
        <v>53</v>
      </c>
      <c r="AD10" s="99">
        <f>+AB10+AC10</f>
        <v>90</v>
      </c>
      <c r="AE10" s="108"/>
      <c r="AF10" s="169"/>
      <c r="AG10" s="131">
        <v>0</v>
      </c>
      <c r="AH10" s="98">
        <v>35</v>
      </c>
      <c r="AI10" s="107">
        <v>45</v>
      </c>
      <c r="AJ10" s="162">
        <f t="shared" si="5"/>
        <v>80</v>
      </c>
      <c r="AK10" s="48">
        <v>0</v>
      </c>
      <c r="AL10" s="6"/>
      <c r="AM10" s="6"/>
    </row>
    <row r="11" spans="1:39" ht="12.75" hidden="1">
      <c r="A11">
        <f t="shared" si="6"/>
        <v>9</v>
      </c>
      <c r="B11" s="12" t="s">
        <v>101</v>
      </c>
      <c r="C11" s="46">
        <f t="shared" si="0"/>
        <v>353</v>
      </c>
      <c r="F11" s="120">
        <v>0</v>
      </c>
      <c r="G11" s="84">
        <v>0</v>
      </c>
      <c r="H11" s="84">
        <v>0</v>
      </c>
      <c r="I11" s="117">
        <v>0</v>
      </c>
      <c r="J11" s="84">
        <v>0</v>
      </c>
      <c r="K11" s="84">
        <v>0</v>
      </c>
      <c r="L11" s="84">
        <v>0</v>
      </c>
      <c r="M11" s="97">
        <v>0</v>
      </c>
      <c r="N11" s="97">
        <v>0</v>
      </c>
      <c r="O11" s="119">
        <v>0</v>
      </c>
      <c r="P11" s="86">
        <v>0</v>
      </c>
      <c r="Q11" s="86">
        <v>0</v>
      </c>
      <c r="R11" s="86">
        <v>0</v>
      </c>
      <c r="S11" s="86">
        <v>0</v>
      </c>
      <c r="T11" s="86">
        <v>0</v>
      </c>
      <c r="U11" s="119">
        <v>0</v>
      </c>
      <c r="V11" s="86">
        <v>0</v>
      </c>
      <c r="W11" s="86">
        <v>0</v>
      </c>
      <c r="X11" s="86">
        <v>0</v>
      </c>
      <c r="Y11" s="95">
        <v>35</v>
      </c>
      <c r="Z11" s="95">
        <v>49</v>
      </c>
      <c r="AA11" s="79">
        <f aca="true" t="shared" si="7" ref="AA11:AA17">+Y11+Z11</f>
        <v>84</v>
      </c>
      <c r="AB11" s="80">
        <v>38</v>
      </c>
      <c r="AC11" s="84">
        <v>57</v>
      </c>
      <c r="AD11" s="80">
        <f>+AB11+AC11</f>
        <v>95</v>
      </c>
      <c r="AE11" s="123">
        <v>35</v>
      </c>
      <c r="AF11" s="84">
        <v>54</v>
      </c>
      <c r="AG11" s="79">
        <f>+AE11+AF11</f>
        <v>89</v>
      </c>
      <c r="AH11" s="80">
        <v>36</v>
      </c>
      <c r="AI11" s="84">
        <v>49</v>
      </c>
      <c r="AJ11" s="118">
        <f t="shared" si="5"/>
        <v>85</v>
      </c>
      <c r="AK11" s="53">
        <v>0</v>
      </c>
      <c r="AM11" s="12"/>
    </row>
    <row r="12" spans="1:39" ht="12.75" hidden="1">
      <c r="A12">
        <f t="shared" si="6"/>
        <v>10</v>
      </c>
      <c r="B12" s="12" t="s">
        <v>102</v>
      </c>
      <c r="C12" s="46">
        <f t="shared" si="0"/>
        <v>348</v>
      </c>
      <c r="F12" s="120">
        <v>0</v>
      </c>
      <c r="G12" s="84">
        <v>0</v>
      </c>
      <c r="H12" s="84">
        <v>0</v>
      </c>
      <c r="I12" s="117">
        <v>0</v>
      </c>
      <c r="J12" s="84">
        <v>0</v>
      </c>
      <c r="K12" s="84">
        <v>0</v>
      </c>
      <c r="L12" s="84">
        <v>0</v>
      </c>
      <c r="M12" s="97">
        <v>0</v>
      </c>
      <c r="N12" s="97">
        <v>0</v>
      </c>
      <c r="O12" s="119">
        <v>0</v>
      </c>
      <c r="P12" s="86">
        <v>0</v>
      </c>
      <c r="Q12" s="86">
        <v>0</v>
      </c>
      <c r="R12" s="86">
        <v>0</v>
      </c>
      <c r="S12" s="86">
        <v>0</v>
      </c>
      <c r="T12" s="86">
        <v>0</v>
      </c>
      <c r="U12" s="119">
        <v>0</v>
      </c>
      <c r="V12" s="86">
        <v>0</v>
      </c>
      <c r="W12" s="86">
        <v>0</v>
      </c>
      <c r="X12" s="86">
        <v>0</v>
      </c>
      <c r="Y12" s="95">
        <v>33</v>
      </c>
      <c r="Z12" s="97">
        <v>46</v>
      </c>
      <c r="AA12" s="79">
        <f t="shared" si="7"/>
        <v>79</v>
      </c>
      <c r="AB12" s="80">
        <v>35</v>
      </c>
      <c r="AC12" s="84">
        <v>54</v>
      </c>
      <c r="AD12" s="80">
        <f>+AB12+AC12</f>
        <v>89</v>
      </c>
      <c r="AE12" s="123">
        <v>36</v>
      </c>
      <c r="AF12" s="84">
        <v>53</v>
      </c>
      <c r="AG12" s="79">
        <f>+AE12+AF12</f>
        <v>89</v>
      </c>
      <c r="AH12" s="80">
        <v>37</v>
      </c>
      <c r="AI12" s="84">
        <v>54</v>
      </c>
      <c r="AJ12" s="118">
        <f t="shared" si="5"/>
        <v>91</v>
      </c>
      <c r="AK12" s="53"/>
      <c r="AM12" s="12"/>
    </row>
    <row r="13" spans="1:39" ht="12.75" hidden="1">
      <c r="A13">
        <f t="shared" si="6"/>
        <v>11</v>
      </c>
      <c r="B13" s="12" t="s">
        <v>12</v>
      </c>
      <c r="C13" s="46">
        <f t="shared" si="0"/>
        <v>336</v>
      </c>
      <c r="D13" s="6">
        <v>34</v>
      </c>
      <c r="E13" s="6">
        <v>49</v>
      </c>
      <c r="F13" s="120">
        <v>83</v>
      </c>
      <c r="G13" s="84">
        <v>32</v>
      </c>
      <c r="H13" s="84">
        <v>53</v>
      </c>
      <c r="I13" s="117">
        <v>85</v>
      </c>
      <c r="J13" s="95"/>
      <c r="K13" s="95"/>
      <c r="L13" s="84">
        <v>0</v>
      </c>
      <c r="M13" s="84">
        <v>0</v>
      </c>
      <c r="N13" s="84">
        <v>0</v>
      </c>
      <c r="O13" s="117">
        <v>0</v>
      </c>
      <c r="P13" s="95">
        <v>33</v>
      </c>
      <c r="Q13" s="97">
        <v>51</v>
      </c>
      <c r="R13" s="80">
        <f>+P13+Q13</f>
        <v>84</v>
      </c>
      <c r="S13" s="95"/>
      <c r="T13" s="97"/>
      <c r="U13" s="117">
        <v>0</v>
      </c>
      <c r="V13" s="97">
        <v>0</v>
      </c>
      <c r="W13" s="97">
        <v>0</v>
      </c>
      <c r="X13" s="86">
        <v>0</v>
      </c>
      <c r="Y13" s="95">
        <v>33</v>
      </c>
      <c r="Z13" s="97">
        <v>51</v>
      </c>
      <c r="AA13" s="79">
        <f t="shared" si="7"/>
        <v>84</v>
      </c>
      <c r="AB13" s="95"/>
      <c r="AC13" s="97"/>
      <c r="AD13" s="86">
        <v>0</v>
      </c>
      <c r="AE13" s="86">
        <v>0</v>
      </c>
      <c r="AF13" s="86">
        <v>0</v>
      </c>
      <c r="AG13" s="119">
        <v>0</v>
      </c>
      <c r="AH13" s="81"/>
      <c r="AI13" s="86"/>
      <c r="AJ13" s="122">
        <f t="shared" si="5"/>
        <v>0</v>
      </c>
      <c r="AK13" s="53">
        <v>0</v>
      </c>
      <c r="AM13" s="12"/>
    </row>
    <row r="14" spans="1:39" ht="12.75" hidden="1">
      <c r="A14">
        <f t="shared" si="6"/>
        <v>12</v>
      </c>
      <c r="B14" s="12" t="s">
        <v>106</v>
      </c>
      <c r="C14" s="46">
        <f t="shared" si="0"/>
        <v>331</v>
      </c>
      <c r="F14" s="120">
        <v>0</v>
      </c>
      <c r="G14" s="84">
        <v>0</v>
      </c>
      <c r="H14" s="84">
        <v>0</v>
      </c>
      <c r="I14" s="117">
        <v>0</v>
      </c>
      <c r="J14" s="84">
        <v>0</v>
      </c>
      <c r="K14" s="84">
        <v>0</v>
      </c>
      <c r="L14" s="84">
        <v>0</v>
      </c>
      <c r="M14" s="97">
        <v>0</v>
      </c>
      <c r="N14" s="97">
        <v>0</v>
      </c>
      <c r="O14" s="119">
        <v>0</v>
      </c>
      <c r="P14" s="86">
        <v>0</v>
      </c>
      <c r="Q14" s="86">
        <v>0</v>
      </c>
      <c r="R14" s="86">
        <v>0</v>
      </c>
      <c r="S14" s="86">
        <v>0</v>
      </c>
      <c r="T14" s="86">
        <v>0</v>
      </c>
      <c r="U14" s="119">
        <v>0</v>
      </c>
      <c r="V14" s="86">
        <v>0</v>
      </c>
      <c r="W14" s="86">
        <v>0</v>
      </c>
      <c r="X14" s="86">
        <v>0</v>
      </c>
      <c r="Y14" s="95">
        <v>34</v>
      </c>
      <c r="Z14" s="97">
        <v>44</v>
      </c>
      <c r="AA14" s="79">
        <f t="shared" si="7"/>
        <v>78</v>
      </c>
      <c r="AB14" s="80">
        <v>35</v>
      </c>
      <c r="AC14" s="84">
        <v>50</v>
      </c>
      <c r="AD14" s="80">
        <f>+AB14+AC14</f>
        <v>85</v>
      </c>
      <c r="AE14" s="123">
        <v>34</v>
      </c>
      <c r="AF14" s="84">
        <v>51</v>
      </c>
      <c r="AG14" s="79">
        <f>+AE14+AF14</f>
        <v>85</v>
      </c>
      <c r="AH14" s="80">
        <v>33</v>
      </c>
      <c r="AI14" s="84">
        <v>50</v>
      </c>
      <c r="AJ14" s="118">
        <f t="shared" si="5"/>
        <v>83</v>
      </c>
      <c r="AK14" s="53"/>
      <c r="AM14" s="16"/>
    </row>
    <row r="15" spans="1:39" ht="12.75" hidden="1">
      <c r="A15">
        <f t="shared" si="6"/>
        <v>13</v>
      </c>
      <c r="B15" s="12" t="s">
        <v>103</v>
      </c>
      <c r="C15" s="46">
        <f t="shared" si="0"/>
        <v>329</v>
      </c>
      <c r="F15" s="120">
        <v>0</v>
      </c>
      <c r="G15" s="84">
        <v>0</v>
      </c>
      <c r="H15" s="84">
        <v>0</v>
      </c>
      <c r="I15" s="117">
        <v>0</v>
      </c>
      <c r="J15" s="84">
        <v>0</v>
      </c>
      <c r="K15" s="84">
        <v>0</v>
      </c>
      <c r="L15" s="84">
        <v>0</v>
      </c>
      <c r="M15" s="97">
        <v>0</v>
      </c>
      <c r="N15" s="97">
        <v>0</v>
      </c>
      <c r="O15" s="119">
        <v>0</v>
      </c>
      <c r="P15" s="86">
        <v>0</v>
      </c>
      <c r="Q15" s="86">
        <v>0</v>
      </c>
      <c r="R15" s="86">
        <v>0</v>
      </c>
      <c r="S15" s="86">
        <v>0</v>
      </c>
      <c r="T15" s="86">
        <v>0</v>
      </c>
      <c r="U15" s="119">
        <v>0</v>
      </c>
      <c r="V15" s="86">
        <v>0</v>
      </c>
      <c r="W15" s="86">
        <v>0</v>
      </c>
      <c r="X15" s="86">
        <v>0</v>
      </c>
      <c r="Y15" s="95">
        <v>32</v>
      </c>
      <c r="Z15" s="97">
        <v>45</v>
      </c>
      <c r="AA15" s="79">
        <f t="shared" si="7"/>
        <v>77</v>
      </c>
      <c r="AB15" s="80">
        <v>36</v>
      </c>
      <c r="AC15" s="84">
        <v>49</v>
      </c>
      <c r="AD15" s="80">
        <f>+AB15+AC15</f>
        <v>85</v>
      </c>
      <c r="AE15" s="123">
        <v>35</v>
      </c>
      <c r="AF15" s="84">
        <v>50</v>
      </c>
      <c r="AG15" s="79">
        <f>+AE15+AF15</f>
        <v>85</v>
      </c>
      <c r="AH15" s="80">
        <v>34</v>
      </c>
      <c r="AI15" s="84">
        <v>48</v>
      </c>
      <c r="AJ15" s="118">
        <f t="shared" si="5"/>
        <v>82</v>
      </c>
      <c r="AK15" s="53"/>
      <c r="AM15" s="16"/>
    </row>
    <row r="16" spans="1:39" ht="12.75" hidden="1">
      <c r="A16">
        <v>14</v>
      </c>
      <c r="B16" s="12" t="s">
        <v>89</v>
      </c>
      <c r="C16" s="46">
        <f t="shared" si="0"/>
        <v>278</v>
      </c>
      <c r="F16" s="120">
        <v>0</v>
      </c>
      <c r="G16" s="84">
        <v>0</v>
      </c>
      <c r="H16" s="84">
        <v>0</v>
      </c>
      <c r="I16" s="117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117">
        <v>0</v>
      </c>
      <c r="P16" s="97">
        <v>0</v>
      </c>
      <c r="Q16" s="97">
        <v>0</v>
      </c>
      <c r="R16" s="86">
        <v>0</v>
      </c>
      <c r="S16" s="86">
        <v>0</v>
      </c>
      <c r="T16" s="86">
        <v>0</v>
      </c>
      <c r="U16" s="119">
        <v>0</v>
      </c>
      <c r="V16" s="95">
        <v>35</v>
      </c>
      <c r="W16" s="97">
        <v>54</v>
      </c>
      <c r="X16" s="80">
        <f>+V16+W16</f>
        <v>89</v>
      </c>
      <c r="Y16" s="80">
        <v>38</v>
      </c>
      <c r="Z16" s="84">
        <v>57</v>
      </c>
      <c r="AA16" s="79">
        <f t="shared" si="7"/>
        <v>95</v>
      </c>
      <c r="AB16" s="95"/>
      <c r="AC16" s="97"/>
      <c r="AD16" s="86">
        <v>0</v>
      </c>
      <c r="AE16" s="86">
        <v>0</v>
      </c>
      <c r="AF16" s="86">
        <v>0</v>
      </c>
      <c r="AG16" s="119">
        <v>0</v>
      </c>
      <c r="AH16" s="95">
        <v>37</v>
      </c>
      <c r="AI16" s="97">
        <v>57</v>
      </c>
      <c r="AJ16" s="118">
        <f t="shared" si="5"/>
        <v>94</v>
      </c>
      <c r="AK16" s="53"/>
      <c r="AM16" s="12"/>
    </row>
    <row r="17" spans="1:39" ht="12.75" hidden="1">
      <c r="A17">
        <v>15</v>
      </c>
      <c r="B17" s="12" t="s">
        <v>105</v>
      </c>
      <c r="C17" s="46">
        <f t="shared" si="0"/>
        <v>261</v>
      </c>
      <c r="F17" s="120">
        <v>0</v>
      </c>
      <c r="G17" s="84"/>
      <c r="H17" s="84"/>
      <c r="I17" s="117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117">
        <v>0</v>
      </c>
      <c r="P17" s="97">
        <v>0</v>
      </c>
      <c r="Q17" s="97">
        <v>0</v>
      </c>
      <c r="R17" s="86">
        <v>0</v>
      </c>
      <c r="S17" s="86">
        <v>0</v>
      </c>
      <c r="T17" s="86">
        <v>0</v>
      </c>
      <c r="U17" s="119">
        <v>0</v>
      </c>
      <c r="V17" s="86">
        <v>0</v>
      </c>
      <c r="W17" s="86">
        <v>0</v>
      </c>
      <c r="X17" s="86">
        <v>0</v>
      </c>
      <c r="Y17" s="95">
        <v>37</v>
      </c>
      <c r="Z17" s="95">
        <v>50</v>
      </c>
      <c r="AA17" s="79">
        <f t="shared" si="7"/>
        <v>87</v>
      </c>
      <c r="AB17" s="80">
        <v>36</v>
      </c>
      <c r="AC17" s="84">
        <v>56</v>
      </c>
      <c r="AD17" s="80">
        <f>+AB17+AC17</f>
        <v>92</v>
      </c>
      <c r="AE17" s="106"/>
      <c r="AF17" s="105"/>
      <c r="AG17" s="119">
        <v>0</v>
      </c>
      <c r="AH17" s="95">
        <v>36</v>
      </c>
      <c r="AI17" s="97">
        <v>46</v>
      </c>
      <c r="AJ17" s="118">
        <f t="shared" si="5"/>
        <v>82</v>
      </c>
      <c r="AK17" s="53"/>
      <c r="AM17" s="16"/>
    </row>
    <row r="18" spans="1:39" ht="12.75" hidden="1">
      <c r="A18">
        <v>16</v>
      </c>
      <c r="B18" s="12" t="s">
        <v>40</v>
      </c>
      <c r="C18" s="46">
        <f t="shared" si="0"/>
        <v>192</v>
      </c>
      <c r="D18" s="6">
        <v>40</v>
      </c>
      <c r="E18" s="6">
        <v>57</v>
      </c>
      <c r="F18" s="120">
        <v>97</v>
      </c>
      <c r="G18" s="84"/>
      <c r="H18" s="84"/>
      <c r="I18" s="117">
        <v>0</v>
      </c>
      <c r="J18" s="84">
        <v>0</v>
      </c>
      <c r="K18" s="84">
        <v>0</v>
      </c>
      <c r="L18" s="84">
        <v>0</v>
      </c>
      <c r="M18" s="80">
        <v>37</v>
      </c>
      <c r="N18" s="80">
        <v>58</v>
      </c>
      <c r="O18" s="79">
        <f>+M18+N18</f>
        <v>95</v>
      </c>
      <c r="P18" s="80"/>
      <c r="Q18" s="80"/>
      <c r="R18" s="84">
        <v>0</v>
      </c>
      <c r="S18" s="84">
        <v>0</v>
      </c>
      <c r="T18" s="84">
        <v>0</v>
      </c>
      <c r="U18" s="117">
        <v>0</v>
      </c>
      <c r="V18" s="84">
        <v>0</v>
      </c>
      <c r="W18" s="84">
        <v>0</v>
      </c>
      <c r="X18" s="84">
        <v>0</v>
      </c>
      <c r="Y18" s="97">
        <v>0</v>
      </c>
      <c r="Z18" s="97">
        <v>0</v>
      </c>
      <c r="AA18" s="119">
        <v>0</v>
      </c>
      <c r="AB18" s="86">
        <v>0</v>
      </c>
      <c r="AC18" s="86">
        <v>0</v>
      </c>
      <c r="AD18" s="86">
        <v>0</v>
      </c>
      <c r="AE18" s="86">
        <v>0</v>
      </c>
      <c r="AF18" s="86">
        <v>0</v>
      </c>
      <c r="AG18" s="119">
        <v>0</v>
      </c>
      <c r="AH18" s="81"/>
      <c r="AI18" s="81"/>
      <c r="AJ18" s="122">
        <f t="shared" si="5"/>
        <v>0</v>
      </c>
      <c r="AK18" s="53"/>
      <c r="AM18" s="13"/>
    </row>
    <row r="19" spans="1:37" ht="12.75" hidden="1">
      <c r="A19">
        <v>17</v>
      </c>
      <c r="B19" s="12" t="s">
        <v>9</v>
      </c>
      <c r="C19" s="46">
        <f t="shared" si="0"/>
        <v>184</v>
      </c>
      <c r="D19" s="6">
        <v>38</v>
      </c>
      <c r="E19" s="6">
        <v>56</v>
      </c>
      <c r="F19" s="120">
        <v>94</v>
      </c>
      <c r="G19" s="84">
        <v>38</v>
      </c>
      <c r="H19" s="84">
        <v>52</v>
      </c>
      <c r="I19" s="117">
        <v>90</v>
      </c>
      <c r="J19" s="80"/>
      <c r="K19" s="80"/>
      <c r="L19" s="84">
        <v>0</v>
      </c>
      <c r="M19" s="84">
        <v>0</v>
      </c>
      <c r="N19" s="84">
        <v>0</v>
      </c>
      <c r="O19" s="117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117">
        <v>0</v>
      </c>
      <c r="V19" s="84">
        <v>0</v>
      </c>
      <c r="W19" s="84">
        <v>0</v>
      </c>
      <c r="X19" s="84">
        <v>0</v>
      </c>
      <c r="Y19" s="97">
        <v>0</v>
      </c>
      <c r="Z19" s="97">
        <v>0</v>
      </c>
      <c r="AA19" s="119">
        <v>0</v>
      </c>
      <c r="AB19" s="86">
        <v>0</v>
      </c>
      <c r="AC19" s="86">
        <v>0</v>
      </c>
      <c r="AD19" s="86">
        <v>0</v>
      </c>
      <c r="AE19" s="86">
        <v>0</v>
      </c>
      <c r="AF19" s="86">
        <v>0</v>
      </c>
      <c r="AG19" s="119">
        <v>0</v>
      </c>
      <c r="AH19" s="81"/>
      <c r="AI19" s="81"/>
      <c r="AJ19" s="122">
        <f t="shared" si="5"/>
        <v>0</v>
      </c>
      <c r="AK19" s="53"/>
    </row>
    <row r="20" spans="1:37" ht="12.75" hidden="1">
      <c r="A20">
        <v>18</v>
      </c>
      <c r="B20" s="12" t="s">
        <v>10</v>
      </c>
      <c r="C20" s="46">
        <f t="shared" si="0"/>
        <v>183</v>
      </c>
      <c r="D20" s="6">
        <v>36</v>
      </c>
      <c r="E20" s="6">
        <v>52</v>
      </c>
      <c r="F20" s="120">
        <v>88</v>
      </c>
      <c r="G20" s="97"/>
      <c r="H20" s="97"/>
      <c r="I20" s="117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117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117">
        <v>0</v>
      </c>
      <c r="V20" s="97">
        <v>0</v>
      </c>
      <c r="W20" s="97">
        <v>0</v>
      </c>
      <c r="X20" s="86">
        <v>0</v>
      </c>
      <c r="Y20" s="95">
        <v>37</v>
      </c>
      <c r="Z20" s="95">
        <v>58</v>
      </c>
      <c r="AA20" s="79">
        <f>+Y20+Z20</f>
        <v>95</v>
      </c>
      <c r="AB20" s="95"/>
      <c r="AC20" s="95"/>
      <c r="AD20" s="86">
        <v>0</v>
      </c>
      <c r="AE20" s="86">
        <v>0</v>
      </c>
      <c r="AF20" s="86">
        <v>0</v>
      </c>
      <c r="AG20" s="119">
        <v>0</v>
      </c>
      <c r="AH20" s="81"/>
      <c r="AI20" s="81"/>
      <c r="AJ20" s="122">
        <f t="shared" si="5"/>
        <v>0</v>
      </c>
      <c r="AK20" s="53"/>
    </row>
    <row r="21" spans="1:37" ht="12.75" hidden="1">
      <c r="A21">
        <v>19</v>
      </c>
      <c r="B21" s="12" t="s">
        <v>104</v>
      </c>
      <c r="C21" s="46">
        <f t="shared" si="0"/>
        <v>176</v>
      </c>
      <c r="F21" s="120">
        <v>0</v>
      </c>
      <c r="G21" s="84"/>
      <c r="H21" s="84"/>
      <c r="I21" s="117">
        <v>0</v>
      </c>
      <c r="J21" s="84">
        <v>0</v>
      </c>
      <c r="K21" s="84">
        <v>0</v>
      </c>
      <c r="L21" s="84">
        <v>0</v>
      </c>
      <c r="M21" s="80"/>
      <c r="N21" s="80"/>
      <c r="O21" s="117">
        <v>0</v>
      </c>
      <c r="P21" s="84">
        <v>0</v>
      </c>
      <c r="Q21" s="84">
        <v>0</v>
      </c>
      <c r="R21" s="84">
        <v>0</v>
      </c>
      <c r="S21" s="97">
        <v>0</v>
      </c>
      <c r="T21" s="97">
        <v>0</v>
      </c>
      <c r="U21" s="119">
        <v>0</v>
      </c>
      <c r="V21" s="86">
        <v>0</v>
      </c>
      <c r="W21" s="86">
        <v>0</v>
      </c>
      <c r="X21" s="86">
        <v>0</v>
      </c>
      <c r="Y21" s="95">
        <v>38</v>
      </c>
      <c r="Z21" s="95">
        <v>53</v>
      </c>
      <c r="AA21" s="79">
        <f>+Y21+Z21</f>
        <v>91</v>
      </c>
      <c r="AB21" s="95"/>
      <c r="AC21" s="95"/>
      <c r="AD21" s="86">
        <v>0</v>
      </c>
      <c r="AE21" s="125"/>
      <c r="AF21" s="125"/>
      <c r="AG21" s="119">
        <v>0</v>
      </c>
      <c r="AH21" s="95">
        <v>32</v>
      </c>
      <c r="AI21" s="95">
        <v>53</v>
      </c>
      <c r="AJ21" s="118">
        <f t="shared" si="5"/>
        <v>85</v>
      </c>
      <c r="AK21" s="53"/>
    </row>
    <row r="22" spans="1:37" ht="12.75" hidden="1">
      <c r="A22">
        <v>20</v>
      </c>
      <c r="B22" s="16" t="s">
        <v>142</v>
      </c>
      <c r="C22" s="46">
        <f t="shared" si="0"/>
        <v>172</v>
      </c>
      <c r="F22" s="120">
        <v>0</v>
      </c>
      <c r="G22" s="121"/>
      <c r="H22" s="121"/>
      <c r="I22" s="117">
        <v>0</v>
      </c>
      <c r="J22" s="84">
        <v>0</v>
      </c>
      <c r="K22" s="84">
        <v>0</v>
      </c>
      <c r="L22" s="84">
        <v>0</v>
      </c>
      <c r="M22" s="123"/>
      <c r="N22" s="123"/>
      <c r="O22" s="117">
        <v>0</v>
      </c>
      <c r="P22" s="84">
        <v>0</v>
      </c>
      <c r="Q22" s="84">
        <v>0</v>
      </c>
      <c r="R22" s="84">
        <v>0</v>
      </c>
      <c r="S22" s="97">
        <v>0</v>
      </c>
      <c r="T22" s="97">
        <v>0</v>
      </c>
      <c r="U22" s="119">
        <v>0</v>
      </c>
      <c r="V22" s="86">
        <v>0</v>
      </c>
      <c r="W22" s="86">
        <v>0</v>
      </c>
      <c r="X22" s="86">
        <v>0</v>
      </c>
      <c r="Y22" s="125"/>
      <c r="Z22" s="125"/>
      <c r="AA22" s="119">
        <v>0</v>
      </c>
      <c r="AB22" s="125"/>
      <c r="AC22" s="125"/>
      <c r="AD22" s="86">
        <v>0</v>
      </c>
      <c r="AE22" s="106">
        <v>36</v>
      </c>
      <c r="AF22" s="106">
        <v>49</v>
      </c>
      <c r="AG22" s="79">
        <f>+AE22+AF22</f>
        <v>85</v>
      </c>
      <c r="AH22" s="80">
        <v>35</v>
      </c>
      <c r="AI22" s="84">
        <v>52</v>
      </c>
      <c r="AJ22" s="118">
        <f t="shared" si="5"/>
        <v>87</v>
      </c>
      <c r="AK22" s="53"/>
    </row>
    <row r="23" spans="1:37" ht="12.75" hidden="1">
      <c r="A23">
        <v>21</v>
      </c>
      <c r="B23" s="16" t="s">
        <v>141</v>
      </c>
      <c r="C23" s="46">
        <f t="shared" si="0"/>
        <v>93</v>
      </c>
      <c r="F23" s="120">
        <v>0</v>
      </c>
      <c r="G23" s="121"/>
      <c r="H23" s="121"/>
      <c r="I23" s="117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117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117">
        <v>0</v>
      </c>
      <c r="V23" s="97">
        <v>0</v>
      </c>
      <c r="W23" s="97">
        <v>0</v>
      </c>
      <c r="X23" s="86">
        <v>0</v>
      </c>
      <c r="Y23" s="125"/>
      <c r="Z23" s="125"/>
      <c r="AA23" s="119">
        <v>0</v>
      </c>
      <c r="AB23" s="86">
        <v>0</v>
      </c>
      <c r="AC23" s="86">
        <v>0</v>
      </c>
      <c r="AD23" s="86">
        <v>0</v>
      </c>
      <c r="AE23" s="106">
        <v>37</v>
      </c>
      <c r="AF23" s="106">
        <v>56</v>
      </c>
      <c r="AG23" s="79">
        <f>+AE23+AF23</f>
        <v>93</v>
      </c>
      <c r="AH23" s="95"/>
      <c r="AI23" s="95"/>
      <c r="AJ23" s="122">
        <f t="shared" si="5"/>
        <v>0</v>
      </c>
      <c r="AK23" s="53"/>
    </row>
    <row r="24" spans="1:37" ht="12.75" hidden="1">
      <c r="A24">
        <v>22</v>
      </c>
      <c r="B24" s="12" t="s">
        <v>70</v>
      </c>
      <c r="C24" s="46">
        <f t="shared" si="0"/>
        <v>92</v>
      </c>
      <c r="F24" s="120">
        <v>0</v>
      </c>
      <c r="G24" s="84"/>
      <c r="H24" s="84"/>
      <c r="I24" s="117">
        <v>0</v>
      </c>
      <c r="J24" s="84">
        <v>0</v>
      </c>
      <c r="K24" s="84">
        <v>0</v>
      </c>
      <c r="L24" s="84">
        <v>0</v>
      </c>
      <c r="M24" s="80">
        <v>35</v>
      </c>
      <c r="N24" s="80">
        <v>57</v>
      </c>
      <c r="O24" s="79">
        <f>+M24+N24</f>
        <v>92</v>
      </c>
      <c r="P24" s="80"/>
      <c r="Q24" s="80"/>
      <c r="R24" s="84">
        <v>0</v>
      </c>
      <c r="S24" s="84">
        <v>0</v>
      </c>
      <c r="T24" s="84">
        <v>0</v>
      </c>
      <c r="U24" s="117">
        <v>0</v>
      </c>
      <c r="V24" s="84">
        <v>0</v>
      </c>
      <c r="W24" s="84">
        <v>0</v>
      </c>
      <c r="X24" s="84">
        <v>0</v>
      </c>
      <c r="Y24" s="97">
        <v>0</v>
      </c>
      <c r="Z24" s="97">
        <v>0</v>
      </c>
      <c r="AA24" s="119">
        <v>0</v>
      </c>
      <c r="AB24" s="86">
        <v>0</v>
      </c>
      <c r="AC24" s="86">
        <v>0</v>
      </c>
      <c r="AD24" s="86">
        <v>0</v>
      </c>
      <c r="AE24" s="86">
        <v>0</v>
      </c>
      <c r="AF24" s="86">
        <v>0</v>
      </c>
      <c r="AG24" s="119">
        <v>0</v>
      </c>
      <c r="AH24" s="81"/>
      <c r="AI24" s="81"/>
      <c r="AJ24" s="122">
        <f t="shared" si="5"/>
        <v>0</v>
      </c>
      <c r="AK24" s="53"/>
    </row>
    <row r="25" spans="1:37" ht="12.75" hidden="1">
      <c r="A25">
        <v>23</v>
      </c>
      <c r="B25" s="16" t="s">
        <v>160</v>
      </c>
      <c r="C25" s="46">
        <f t="shared" si="0"/>
        <v>85</v>
      </c>
      <c r="F25" s="120">
        <v>0</v>
      </c>
      <c r="G25" s="121"/>
      <c r="H25" s="121"/>
      <c r="I25" s="117">
        <v>0</v>
      </c>
      <c r="J25" s="84">
        <v>0</v>
      </c>
      <c r="K25" s="84">
        <v>0</v>
      </c>
      <c r="L25" s="84">
        <v>0</v>
      </c>
      <c r="M25" s="123"/>
      <c r="N25" s="123"/>
      <c r="O25" s="117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117">
        <v>0</v>
      </c>
      <c r="V25" s="97">
        <v>0</v>
      </c>
      <c r="W25" s="97">
        <v>0</v>
      </c>
      <c r="X25" s="86">
        <v>0</v>
      </c>
      <c r="Y25" s="125"/>
      <c r="Z25" s="125"/>
      <c r="AA25" s="119">
        <v>0</v>
      </c>
      <c r="AB25" s="86">
        <v>0</v>
      </c>
      <c r="AC25" s="86">
        <v>0</v>
      </c>
      <c r="AD25" s="86">
        <v>0</v>
      </c>
      <c r="AE25" s="86">
        <v>0</v>
      </c>
      <c r="AF25" s="86">
        <v>0</v>
      </c>
      <c r="AG25" s="119">
        <v>0</v>
      </c>
      <c r="AH25" s="95">
        <v>34</v>
      </c>
      <c r="AI25" s="95">
        <v>51</v>
      </c>
      <c r="AJ25" s="118">
        <f t="shared" si="5"/>
        <v>85</v>
      </c>
      <c r="AK25" s="53"/>
    </row>
    <row r="26" spans="1:37" ht="12.75" hidden="1">
      <c r="A26">
        <v>24</v>
      </c>
      <c r="B26" s="13" t="s">
        <v>107</v>
      </c>
      <c r="C26" s="47">
        <f t="shared" si="0"/>
        <v>83</v>
      </c>
      <c r="D26" s="14"/>
      <c r="E26" s="14"/>
      <c r="F26" s="126">
        <v>0</v>
      </c>
      <c r="G26" s="128"/>
      <c r="H26" s="128"/>
      <c r="I26" s="127">
        <v>0</v>
      </c>
      <c r="J26" s="128">
        <v>0</v>
      </c>
      <c r="K26" s="128">
        <v>0</v>
      </c>
      <c r="L26" s="128">
        <v>0</v>
      </c>
      <c r="M26" s="99"/>
      <c r="N26" s="99"/>
      <c r="O26" s="127">
        <v>0</v>
      </c>
      <c r="P26" s="128">
        <v>0</v>
      </c>
      <c r="Q26" s="128">
        <v>0</v>
      </c>
      <c r="R26" s="128">
        <v>0</v>
      </c>
      <c r="S26" s="128">
        <v>0</v>
      </c>
      <c r="T26" s="128">
        <v>0</v>
      </c>
      <c r="U26" s="127">
        <v>0</v>
      </c>
      <c r="V26" s="107">
        <v>0</v>
      </c>
      <c r="W26" s="107">
        <v>0</v>
      </c>
      <c r="X26" s="129">
        <v>0</v>
      </c>
      <c r="Y26" s="98">
        <v>35</v>
      </c>
      <c r="Z26" s="107">
        <v>48</v>
      </c>
      <c r="AA26" s="88">
        <f>+Y26+Z26</f>
        <v>83</v>
      </c>
      <c r="AB26" s="98"/>
      <c r="AC26" s="107"/>
      <c r="AD26" s="129">
        <v>0</v>
      </c>
      <c r="AE26" s="130"/>
      <c r="AF26" s="132"/>
      <c r="AG26" s="131">
        <v>0</v>
      </c>
      <c r="AH26" s="133"/>
      <c r="AI26" s="129"/>
      <c r="AJ26" s="134">
        <f t="shared" si="5"/>
        <v>0</v>
      </c>
      <c r="AK26" s="54"/>
    </row>
    <row r="27" spans="9:29" ht="12.75">
      <c r="I27" s="35"/>
      <c r="J27" s="6"/>
      <c r="K27" s="6"/>
      <c r="L27" s="36"/>
      <c r="M27" s="6"/>
      <c r="N27" s="6"/>
      <c r="O27" s="36"/>
      <c r="P27" s="6"/>
      <c r="Q27" s="6"/>
      <c r="R27" s="6"/>
      <c r="S27" s="6"/>
      <c r="T27" s="6"/>
      <c r="U27" s="36"/>
      <c r="V27" s="6"/>
      <c r="W27" s="6"/>
      <c r="X27" s="36"/>
      <c r="Y27" s="6"/>
      <c r="Z27" s="6"/>
      <c r="AA27" s="6"/>
      <c r="AB27" s="6"/>
      <c r="AC27" s="6"/>
    </row>
    <row r="28" spans="10:29" ht="12.75">
      <c r="J28" s="6"/>
      <c r="K28" s="6"/>
      <c r="L28" s="36"/>
      <c r="M28" s="6"/>
      <c r="N28" s="6"/>
      <c r="O28" s="6"/>
      <c r="P28" s="6"/>
      <c r="Q28" s="6"/>
      <c r="R28" s="6"/>
      <c r="S28" s="6"/>
      <c r="T28" s="6"/>
      <c r="U28" s="36"/>
      <c r="V28" s="6"/>
      <c r="W28" s="6"/>
      <c r="X28" s="6"/>
      <c r="Y28" s="6"/>
      <c r="Z28" s="6"/>
      <c r="AA28" s="6"/>
      <c r="AB28" s="6"/>
      <c r="AC28" s="6"/>
    </row>
    <row r="29" spans="10:29" ht="12.75">
      <c r="J29" s="6"/>
      <c r="K29" s="6"/>
      <c r="L29" s="36"/>
      <c r="M29" s="6"/>
      <c r="N29" s="6"/>
      <c r="O29" s="6"/>
      <c r="P29" s="6"/>
      <c r="Q29" s="6"/>
      <c r="R29" s="6"/>
      <c r="S29" s="6"/>
      <c r="T29" s="6"/>
      <c r="U29" s="36"/>
      <c r="V29" s="6"/>
      <c r="W29" s="6"/>
      <c r="X29" s="6"/>
      <c r="Y29" s="6"/>
      <c r="Z29" s="6"/>
      <c r="AA29" s="6"/>
      <c r="AB29" s="6"/>
      <c r="AC29" s="6"/>
    </row>
    <row r="30" spans="10:29" ht="12.75">
      <c r="J30" s="6"/>
      <c r="K30" s="6"/>
      <c r="L30" s="3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</row>
    <row r="31" spans="10:29" ht="12.75">
      <c r="J31" s="6"/>
      <c r="K31" s="6"/>
      <c r="L31" s="3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</row>
    <row r="32" spans="10:29" ht="12.75">
      <c r="J32" s="6"/>
      <c r="K32" s="6"/>
      <c r="L32" s="3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</row>
    <row r="33" spans="10:29" ht="12.75"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</row>
    <row r="34" spans="10:29" ht="12.75"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</row>
    <row r="35" spans="10:29" ht="12.75"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</row>
    <row r="36" spans="10:29" ht="12.75"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</row>
    <row r="37" spans="10:29" ht="12.75"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</row>
    <row r="38" spans="10:29" ht="12.75"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</row>
    <row r="39" spans="10:29" ht="12.75"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</row>
    <row r="40" spans="10:29" ht="12.75"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</row>
    <row r="41" spans="10:29" ht="12.75"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</row>
    <row r="42" spans="10:29" ht="12.75"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</row>
    <row r="43" spans="10:29" ht="12.75"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</row>
    <row r="44" spans="10:29" ht="12.75"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</row>
    <row r="45" spans="10:29" ht="12.75"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</row>
    <row r="46" spans="10:29" ht="12.75"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</row>
    <row r="47" spans="10:29" ht="12.75"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</row>
    <row r="48" spans="10:29" ht="12.75"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</row>
    <row r="49" spans="10:29" ht="12.75"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</row>
    <row r="50" spans="10:29" ht="12.75"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</row>
    <row r="51" spans="10:29" ht="12.75"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</row>
    <row r="52" spans="10:29" ht="12.75"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</row>
    <row r="53" spans="10:29" ht="12.75"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</row>
    <row r="54" spans="10:29" ht="12.75"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</row>
    <row r="55" spans="10:29" ht="12.75"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</row>
    <row r="56" spans="10:29" ht="12.75"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</row>
    <row r="57" spans="10:29" ht="12.75"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</row>
    <row r="58" spans="10:29" ht="12.75"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</row>
    <row r="59" spans="10:29" ht="12.75"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</row>
    <row r="60" spans="10:29" ht="12.75"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</row>
    <row r="61" spans="10:29" ht="12.75"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</row>
    <row r="62" spans="10:29" ht="12.75"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</row>
    <row r="63" spans="10:29" ht="12.75"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</row>
    <row r="64" spans="10:29" ht="12.75"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</row>
    <row r="65" spans="10:29" ht="12.75"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</row>
    <row r="66" spans="10:29" ht="12.75"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</row>
    <row r="67" spans="10:29" ht="12.75"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</row>
    <row r="68" spans="10:29" ht="12.75"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</row>
    <row r="69" spans="10:29" ht="12.75"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</row>
    <row r="70" spans="10:29" ht="12.75"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</row>
    <row r="71" spans="10:29" ht="12.75"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</row>
    <row r="72" spans="10:29" ht="12.75"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</row>
    <row r="73" spans="10:29" ht="12.75"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</row>
    <row r="74" spans="10:29" ht="12.75"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</row>
    <row r="75" spans="10:29" ht="12.75"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</row>
    <row r="76" spans="10:29" ht="12.75"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</row>
    <row r="77" spans="10:29" ht="12.75"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</row>
    <row r="78" spans="10:29" ht="12.75"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</row>
    <row r="79" spans="10:29" ht="12.75"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</row>
    <row r="80" spans="10:29" ht="12.75"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</row>
    <row r="81" spans="10:29" ht="12.75"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</row>
    <row r="82" spans="10:29" ht="12.75"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</row>
    <row r="83" spans="10:29" ht="12.75"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</row>
    <row r="84" spans="10:29" ht="12.75"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</row>
    <row r="85" spans="10:29" ht="12.75"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</row>
    <row r="86" spans="10:29" ht="12.75"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</row>
    <row r="87" spans="10:29" ht="12.75"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</row>
    <row r="88" spans="10:29" ht="12.75"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</row>
    <row r="89" spans="10:29" ht="12.75"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</row>
    <row r="90" spans="10:29" ht="12.75"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</row>
    <row r="91" spans="10:29" ht="12.75"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</row>
    <row r="92" spans="10:29" ht="12.75"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</row>
    <row r="93" spans="10:29" ht="12.75"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</row>
    <row r="94" spans="10:29" ht="12.75"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</row>
    <row r="95" spans="10:29" ht="12.75"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</row>
    <row r="96" spans="10:29" ht="12.75"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</row>
    <row r="97" spans="10:29" ht="12.75"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</row>
    <row r="98" spans="10:29" ht="12.75"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</row>
    <row r="99" spans="10:29" ht="12.75"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</row>
    <row r="100" spans="10:29" ht="12.75"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</row>
    <row r="101" spans="10:29" ht="12.75"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</row>
    <row r="102" spans="10:29" ht="12.75"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</row>
    <row r="103" spans="10:29" ht="12.75"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</row>
    <row r="104" spans="10:29" ht="12.75"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</row>
    <row r="105" spans="10:29" ht="12.75"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</row>
    <row r="106" spans="10:29" ht="12.75"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</row>
    <row r="107" spans="10:29" ht="12.75"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</row>
    <row r="108" spans="10:29" ht="12.75"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</row>
    <row r="109" spans="10:29" ht="12.75"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</row>
    <row r="110" spans="10:29" ht="12.75"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</row>
    <row r="111" spans="10:29" ht="12.75"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</row>
    <row r="112" spans="10:29" ht="12.75"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</row>
    <row r="113" spans="10:29" ht="12.75"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</row>
    <row r="114" spans="10:29" ht="12.75"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</row>
    <row r="115" spans="10:29" ht="12.75"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</row>
    <row r="116" spans="10:29" ht="12.75"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</row>
    <row r="117" spans="10:29" ht="12.75"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</row>
    <row r="118" spans="10:29" ht="12.75"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</row>
    <row r="119" spans="10:29" ht="12.75"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</row>
    <row r="120" spans="10:29" ht="12.75"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</row>
    <row r="121" spans="10:29" ht="12.75"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</row>
    <row r="122" spans="10:29" ht="12.75"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</row>
    <row r="123" spans="10:29" ht="12.75"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</row>
    <row r="124" spans="10:29" ht="12.75"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</row>
    <row r="125" spans="10:29" ht="12.75"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</row>
    <row r="126" spans="10:29" ht="12.75"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</row>
    <row r="127" spans="10:29" ht="12.75"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</row>
    <row r="128" spans="10:29" ht="12.75"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</row>
    <row r="129" spans="10:29" ht="12.75"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</row>
    <row r="130" spans="10:29" ht="12.75"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</row>
    <row r="131" spans="10:29" ht="12.75"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</row>
    <row r="132" spans="10:29" ht="12.75"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</row>
    <row r="133" spans="10:29" ht="12.75"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</row>
    <row r="134" spans="10:29" ht="12.75"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</row>
    <row r="135" spans="10:29" ht="12.75"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</row>
    <row r="136" spans="10:29" ht="12.75"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</row>
    <row r="137" spans="10:29" ht="12.75"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</row>
    <row r="138" spans="10:29" ht="12.75"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</row>
    <row r="139" spans="10:29" ht="12.75"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</row>
    <row r="140" spans="10:29" ht="12.75"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</row>
    <row r="141" spans="10:29" ht="12.75"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</row>
    <row r="142" spans="10:29" ht="12.75"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</row>
    <row r="143" spans="10:29" ht="12.75"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</row>
    <row r="144" spans="10:29" ht="12.75"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</row>
    <row r="145" spans="10:29" ht="12.75"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</row>
    <row r="146" spans="10:29" ht="12.75"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</row>
    <row r="147" spans="10:29" ht="12.75"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</row>
    <row r="148" spans="10:29" ht="12.75"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</row>
    <row r="149" spans="10:29" ht="12.75"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</row>
    <row r="150" spans="10:29" ht="12.75"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</row>
    <row r="151" spans="10:29" ht="12.75"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</row>
    <row r="152" spans="10:29" ht="12.75"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</row>
    <row r="153" spans="10:29" ht="12.75"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</row>
    <row r="154" spans="10:29" ht="12.75"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</row>
    <row r="155" spans="10:29" ht="12.75"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</row>
    <row r="156" spans="10:29" ht="12.75"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</row>
    <row r="157" spans="10:29" ht="12.75"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</row>
    <row r="158" spans="10:29" ht="12.75"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</row>
    <row r="159" spans="10:29" ht="12.75"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</row>
    <row r="160" spans="10:29" ht="12.75"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</row>
    <row r="161" spans="10:29" ht="12.75"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</row>
    <row r="162" spans="10:29" ht="12.75"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</row>
    <row r="163" spans="10:29" ht="12.75"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</row>
    <row r="164" spans="10:29" ht="12.75"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</row>
    <row r="165" spans="10:29" ht="12.75"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</row>
    <row r="166" spans="10:29" ht="12.75"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</row>
    <row r="167" spans="10:29" ht="12.75"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</row>
    <row r="168" spans="10:29" ht="12.75"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</row>
    <row r="169" spans="10:29" ht="12.75"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</row>
    <row r="170" spans="10:29" ht="12.75"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</row>
    <row r="171" spans="10:29" ht="12.75"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</row>
    <row r="172" spans="10:29" ht="12.75"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</row>
    <row r="173" spans="10:29" ht="12.75"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</row>
    <row r="174" spans="10:29" ht="12.75"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</row>
    <row r="175" spans="10:29" ht="12.75"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</row>
    <row r="176" spans="10:29" ht="12.75"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</row>
    <row r="177" spans="10:29" ht="12.75"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</row>
    <row r="178" spans="10:29" ht="12.75"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</row>
    <row r="179" spans="10:29" ht="12.75"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</row>
    <row r="180" spans="10:29" ht="12.75"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</row>
    <row r="181" spans="10:29" ht="12.75"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</row>
    <row r="182" spans="10:29" ht="12.75"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</row>
    <row r="183" spans="10:29" ht="12.75"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</row>
    <row r="184" spans="10:29" ht="12.75"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</row>
    <row r="185" spans="10:29" ht="12.75"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</row>
    <row r="186" spans="10:29" ht="12.75"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</row>
    <row r="187" spans="10:29" ht="12.75"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</row>
    <row r="188" spans="10:29" ht="12.75"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</row>
    <row r="189" spans="10:29" ht="12.75"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</row>
    <row r="190" spans="10:29" ht="12.75"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</row>
    <row r="191" spans="10:29" ht="12.75"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</row>
    <row r="192" spans="10:29" ht="12.75"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</row>
    <row r="193" spans="10:29" ht="12.75"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</row>
    <row r="194" spans="10:29" ht="12.75"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</row>
    <row r="195" spans="10:29" ht="12.75"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</row>
    <row r="196" spans="10:29" ht="12.75"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</row>
    <row r="197" spans="10:29" ht="12.75"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</row>
    <row r="198" spans="10:29" ht="12.75"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</row>
    <row r="199" spans="10:29" ht="12.75"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</row>
    <row r="200" spans="10:29" ht="12.75"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</row>
    <row r="201" spans="10:29" ht="12.75"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</row>
    <row r="202" spans="10:29" ht="12.75"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</row>
    <row r="203" spans="10:29" ht="12.75"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</row>
    <row r="204" spans="10:29" ht="12.75"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</row>
    <row r="205" spans="10:29" ht="12.75"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</row>
    <row r="206" spans="10:29" ht="12.75"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</row>
    <row r="207" spans="10:29" ht="12.75"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</row>
    <row r="208" spans="10:29" ht="12.75"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</row>
    <row r="209" spans="10:29" ht="12.75"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</row>
    <row r="210" spans="10:29" ht="12.75"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</row>
    <row r="211" spans="10:29" ht="12.75"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</row>
    <row r="212" spans="10:29" ht="12.75"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</row>
    <row r="213" spans="10:29" ht="12.75"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</row>
    <row r="214" spans="10:29" ht="12.75"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</row>
    <row r="215" spans="10:29" ht="12.75"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</row>
    <row r="216" spans="10:29" ht="12.75"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</row>
    <row r="217" spans="10:29" ht="12.75"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</row>
    <row r="218" spans="10:29" ht="12.75"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</row>
    <row r="219" spans="10:29" ht="12.75"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</row>
    <row r="220" spans="10:29" ht="12.75"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</row>
    <row r="221" spans="10:29" ht="12.75"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</row>
    <row r="222" spans="10:29" ht="12.75"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</row>
    <row r="223" spans="10:29" ht="12.75"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</row>
    <row r="224" spans="10:29" ht="12.75"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</row>
    <row r="225" spans="10:29" ht="12.75"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</row>
    <row r="226" spans="10:29" ht="12.75"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</row>
    <row r="227" spans="10:29" ht="12.75"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</row>
    <row r="228" spans="10:29" ht="12.75"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</row>
    <row r="229" spans="10:29" ht="12.75"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</row>
    <row r="230" spans="10:29" ht="12.75"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</row>
    <row r="231" spans="10:29" ht="12.75"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</row>
    <row r="232" spans="10:29" ht="12.75"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</row>
    <row r="233" spans="10:29" ht="12.75"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</row>
    <row r="234" spans="10:29" ht="12.75"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</row>
    <row r="235" spans="10:29" ht="12.75"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</row>
    <row r="236" spans="10:29" ht="12.75"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</row>
    <row r="237" spans="10:29" ht="12.75"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</row>
    <row r="238" spans="10:29" ht="12.75"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</row>
    <row r="239" spans="10:29" ht="12.75"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</row>
    <row r="240" spans="10:29" ht="12.75"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</row>
    <row r="241" spans="10:29" ht="12.75"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</row>
    <row r="242" spans="10:29" ht="12.75"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</row>
    <row r="243" spans="10:29" ht="12.75"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</row>
    <row r="244" spans="10:29" ht="12.75"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</row>
    <row r="245" spans="10:29" ht="12.75"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</row>
    <row r="246" spans="10:29" ht="12.75"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</row>
    <row r="247" spans="10:29" ht="12.75"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</row>
    <row r="248" spans="10:29" ht="12.75"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</row>
    <row r="249" spans="10:29" ht="12.75"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</row>
    <row r="250" spans="10:29" ht="12.75"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</row>
    <row r="251" spans="10:29" ht="12.75"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</row>
    <row r="252" spans="10:29" ht="12.75"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</row>
    <row r="253" spans="10:29" ht="12.75"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</row>
    <row r="254" spans="10:29" ht="12.75"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</row>
    <row r="255" spans="10:29" ht="12.75"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</row>
    <row r="256" spans="10:29" ht="12.75"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</row>
    <row r="257" spans="10:29" ht="12.75"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</row>
    <row r="258" spans="10:29" ht="12.75"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</row>
    <row r="259" spans="10:29" ht="12.75"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</row>
    <row r="260" spans="10:29" ht="12.75"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</row>
    <row r="261" spans="10:29" ht="12.75"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</row>
    <row r="262" spans="10:29" ht="12.75"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</row>
    <row r="263" spans="10:29" ht="12.75"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</row>
    <row r="264" spans="10:29" ht="12.75"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</row>
    <row r="265" spans="10:29" ht="12.75"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</row>
    <row r="266" spans="10:29" ht="12.75"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</row>
    <row r="267" spans="10:29" ht="12.75"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</row>
    <row r="268" spans="10:29" ht="12.75"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</row>
    <row r="269" spans="10:29" ht="12.75"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</row>
    <row r="270" spans="10:29" ht="12.75"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</row>
    <row r="271" spans="10:29" ht="12.75"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</row>
    <row r="272" spans="10:29" ht="12.75"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</row>
    <row r="273" spans="10:29" ht="12.75"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</row>
    <row r="274" spans="10:29" ht="12.75"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</row>
    <row r="275" spans="10:29" ht="12.75"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</row>
    <row r="276" spans="10:29" ht="12.75"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</row>
    <row r="277" spans="10:29" ht="12.75"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</row>
    <row r="278" spans="10:29" ht="12.75"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</row>
    <row r="279" spans="10:29" ht="12.75"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</row>
    <row r="280" spans="10:29" ht="12.75"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</row>
    <row r="281" spans="10:29" ht="12.75"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</row>
    <row r="282" spans="10:29" ht="12.75"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</row>
    <row r="283" spans="10:29" ht="12.75"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</row>
    <row r="284" spans="10:29" ht="12.75"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</row>
    <row r="285" spans="10:29" ht="12.75"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</row>
    <row r="286" spans="10:29" ht="12.75"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</row>
    <row r="287" spans="10:29" ht="12.75"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</row>
    <row r="288" spans="10:29" ht="12.75"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</row>
    <row r="289" spans="10:29" ht="12.75"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</row>
    <row r="290" spans="10:29" ht="12.75"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</row>
    <row r="291" spans="10:29" ht="12.75"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</row>
    <row r="292" spans="10:29" ht="12.75"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</row>
    <row r="293" spans="10:29" ht="12.75"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</row>
    <row r="294" spans="10:29" ht="12.75"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</row>
    <row r="295" spans="10:29" ht="12.75"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</row>
    <row r="296" spans="10:29" ht="12.75"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</row>
    <row r="297" spans="10:29" ht="12.75"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</row>
    <row r="298" spans="10:29" ht="12.75"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</row>
    <row r="299" spans="10:29" ht="12.75"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</row>
    <row r="300" spans="10:29" ht="12.75"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</row>
    <row r="301" spans="10:29" ht="12.75"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</row>
    <row r="302" spans="10:29" ht="12.75"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</row>
    <row r="303" spans="10:29" ht="12.75"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</row>
    <row r="304" spans="10:29" ht="12.75"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</row>
    <row r="305" spans="10:29" ht="12.75"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</row>
    <row r="306" spans="10:29" ht="12.75"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</row>
    <row r="307" spans="10:29" ht="12.75"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</row>
    <row r="308" spans="10:29" ht="12.75"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</row>
    <row r="309" spans="10:29" ht="12.75"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</row>
    <row r="310" spans="10:29" ht="12.75"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</row>
    <row r="311" spans="10:29" ht="12.75"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</row>
    <row r="312" spans="10:29" ht="12.75"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</row>
    <row r="313" spans="10:29" ht="12.75"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</row>
    <row r="314" spans="10:29" ht="12.75"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</row>
    <row r="315" spans="10:29" ht="12.75"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</row>
    <row r="316" spans="10:29" ht="12.75"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</row>
    <row r="317" spans="10:29" ht="12.75"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</row>
    <row r="318" spans="10:29" ht="12.75"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</row>
    <row r="319" spans="10:29" ht="12.75"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</row>
    <row r="320" spans="10:29" ht="12.75"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</row>
    <row r="321" spans="10:29" ht="12.75"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</row>
    <row r="322" spans="10:29" ht="12.75"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</row>
    <row r="323" spans="10:29" ht="12.75"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</row>
    <row r="324" spans="10:29" ht="12.75"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</row>
    <row r="325" spans="10:29" ht="12.75"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</row>
    <row r="326" spans="10:29" ht="12.75"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</row>
    <row r="327" spans="10:29" ht="12.75"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</row>
    <row r="328" spans="10:29" ht="12.75"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</row>
    <row r="329" spans="10:29" ht="12.75"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</row>
    <row r="330" spans="10:29" ht="12.75"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</row>
    <row r="331" spans="10:29" ht="12.75"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</row>
    <row r="332" spans="10:29" ht="12.75"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</row>
    <row r="333" spans="10:29" ht="12.75"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</row>
    <row r="334" spans="10:29" ht="12.75"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</row>
    <row r="335" spans="10:29" ht="12.75"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</row>
    <row r="336" spans="10:29" ht="12.75"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</row>
    <row r="337" spans="10:29" ht="12.75"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</row>
    <row r="338" spans="10:29" ht="12.75"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</row>
    <row r="339" spans="10:29" ht="12.75"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</row>
    <row r="340" spans="10:29" ht="12.75"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</row>
    <row r="341" spans="10:29" ht="12.75"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</row>
    <row r="342" spans="10:29" ht="12.75"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</row>
    <row r="343" spans="10:29" ht="12.75"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</row>
    <row r="344" spans="10:29" ht="12.75"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</row>
    <row r="345" spans="10:29" ht="12.75"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</row>
    <row r="346" spans="10:29" ht="12.75"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</row>
    <row r="347" spans="10:29" ht="12.75"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</row>
    <row r="348" spans="10:29" ht="12.75"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</row>
    <row r="349" spans="10:29" ht="12.75"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</row>
    <row r="350" spans="10:29" ht="12.75"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</row>
    <row r="351" spans="10:29" ht="12.75"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</row>
    <row r="352" spans="10:29" ht="12.75"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</row>
    <row r="353" spans="10:29" ht="12.75"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</row>
    <row r="354" spans="10:29" ht="12.75"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</row>
    <row r="355" spans="10:29" ht="12.75"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</row>
    <row r="356" spans="10:29" ht="12.75"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</row>
    <row r="357" spans="10:29" ht="12.75"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</row>
    <row r="358" spans="10:29" ht="12.75"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</row>
    <row r="359" spans="10:29" ht="12.75"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</row>
    <row r="360" spans="10:29" ht="12.75"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</row>
    <row r="361" spans="10:29" ht="12.75"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</row>
    <row r="362" spans="10:29" ht="12.75"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</row>
    <row r="363" spans="10:29" ht="12.75"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</row>
    <row r="364" spans="10:29" ht="12.75"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</row>
    <row r="365" spans="10:29" ht="12.75"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</row>
    <row r="366" spans="10:29" ht="12.75"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</row>
    <row r="367" spans="10:29" ht="12.75"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</row>
    <row r="368" spans="10:29" ht="12.75"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</row>
    <row r="369" spans="10:29" ht="12.75"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</row>
    <row r="370" spans="10:29" ht="12.75"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</row>
    <row r="371" spans="10:29" ht="12.75"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</row>
    <row r="372" spans="10:29" ht="12.75"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</row>
    <row r="373" spans="10:29" ht="12.75"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</row>
    <row r="374" spans="10:29" ht="12.75"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</row>
    <row r="375" spans="10:29" ht="12.75"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</row>
    <row r="376" spans="10:29" ht="12.75"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</row>
    <row r="377" spans="10:29" ht="12.75"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</row>
    <row r="378" spans="10:29" ht="12.75"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</row>
    <row r="379" spans="10:29" ht="12.75"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</row>
    <row r="380" spans="10:29" ht="12.75"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</row>
    <row r="381" spans="10:29" ht="12.75"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</row>
    <row r="382" spans="10:29" ht="12.75"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</row>
    <row r="383" spans="10:29" ht="12.75"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</row>
    <row r="384" spans="10:29" ht="12.75"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</row>
    <row r="385" spans="10:29" ht="12.75"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</row>
    <row r="386" spans="10:29" ht="12.75"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</row>
    <row r="387" spans="10:29" ht="12.75"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</row>
    <row r="388" spans="10:29" ht="12.75"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</row>
    <row r="389" spans="10:29" ht="12.75"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</row>
    <row r="390" spans="10:29" ht="12.75"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</row>
    <row r="391" spans="10:29" ht="12.75"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</row>
    <row r="392" spans="10:29" ht="12.75"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</row>
    <row r="393" spans="10:29" ht="12.75"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</row>
    <row r="394" spans="10:29" ht="12.75"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</row>
    <row r="395" spans="10:29" ht="12.75"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</row>
    <row r="396" spans="10:29" ht="12.75"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</row>
    <row r="397" spans="10:29" ht="12.75"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</row>
    <row r="398" spans="10:29" ht="12.75"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</row>
    <row r="399" spans="10:29" ht="12.75"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</row>
    <row r="400" spans="10:29" ht="12.75"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</row>
    <row r="401" spans="10:29" ht="12.75"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</row>
    <row r="402" spans="10:29" ht="12.75"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</row>
    <row r="403" spans="10:29" ht="12.75"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</row>
    <row r="404" spans="10:29" ht="12.75"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</row>
    <row r="405" spans="10:29" ht="12.75"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</row>
    <row r="406" spans="10:29" ht="12.75"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</row>
    <row r="407" spans="10:29" ht="12.75"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</row>
    <row r="408" spans="10:29" ht="12.75"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</row>
    <row r="409" spans="10:29" ht="12.75"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</row>
    <row r="410" spans="10:29" ht="12.75"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</row>
    <row r="411" spans="10:29" ht="12.75"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</row>
    <row r="412" spans="10:29" ht="12.75"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</row>
    <row r="413" spans="10:29" ht="12.75"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</row>
    <row r="414" spans="10:29" ht="12.75"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</row>
    <row r="415" spans="10:29" ht="12.75"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</row>
    <row r="416" spans="10:29" ht="12.75"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</row>
    <row r="417" spans="10:29" ht="12.75"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</row>
    <row r="418" spans="10:29" ht="12.75"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</row>
    <row r="419" spans="10:29" ht="12.75"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</row>
    <row r="420" spans="10:29" ht="12.75"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</row>
    <row r="421" spans="10:29" ht="12.75"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</row>
    <row r="422" spans="10:29" ht="12.75"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</row>
    <row r="423" spans="10:29" ht="12.75"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</row>
    <row r="424" spans="10:29" ht="12.75"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</row>
    <row r="425" spans="10:29" ht="12.75"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</row>
    <row r="426" spans="10:29" ht="12.75"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</row>
    <row r="427" spans="10:29" ht="12.75"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</row>
    <row r="428" spans="10:29" ht="12.75"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</row>
    <row r="429" spans="10:29" ht="12.75"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</row>
    <row r="430" spans="10:29" ht="12.75"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</row>
    <row r="431" spans="10:29" ht="12.75"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</row>
    <row r="432" spans="10:29" ht="12.75"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</row>
    <row r="433" spans="10:29" ht="12.75"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</row>
    <row r="434" spans="10:29" ht="12.75"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</row>
    <row r="435" spans="10:29" ht="12.75"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</row>
    <row r="436" spans="10:29" ht="12.75"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</row>
    <row r="437" spans="10:29" ht="12.75"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</row>
    <row r="438" spans="10:29" ht="12.75"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</row>
    <row r="439" spans="10:29" ht="12.75"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</row>
    <row r="440" spans="10:29" ht="12.75"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</row>
    <row r="441" spans="10:29" ht="12.75"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</row>
    <row r="442" spans="10:29" ht="12.75"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</row>
    <row r="443" spans="10:29" ht="12.75"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</row>
    <row r="444" spans="10:29" ht="12.75"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</row>
    <row r="445" spans="10:29" ht="12.75"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</row>
    <row r="446" spans="10:29" ht="12.75"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</row>
    <row r="447" spans="10:29" ht="12.75"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</row>
    <row r="448" spans="10:29" ht="12.75"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</row>
    <row r="449" spans="10:29" ht="12.75"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</row>
    <row r="450" spans="10:29" ht="12.75"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</row>
    <row r="451" spans="10:29" ht="12.75"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</row>
    <row r="452" spans="10:29" ht="12.75"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</row>
    <row r="453" spans="10:29" ht="12.75"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</row>
    <row r="454" spans="10:29" ht="12.75"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</row>
    <row r="455" spans="10:29" ht="12.75"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</row>
    <row r="456" spans="10:29" ht="12.75"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</row>
    <row r="457" spans="10:29" ht="12.75"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</row>
    <row r="458" spans="10:29" ht="12.75"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</row>
    <row r="459" spans="10:29" ht="12.75"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</row>
    <row r="460" spans="10:29" ht="12.75"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</row>
    <row r="461" spans="10:29" ht="12.75"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</row>
    <row r="462" spans="10:29" ht="12.75"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</row>
    <row r="463" spans="10:29" ht="12.75"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</row>
    <row r="464" spans="10:29" ht="12.75"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</row>
    <row r="465" spans="10:29" ht="12.75"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</row>
    <row r="466" spans="10:29" ht="12.75"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</row>
    <row r="467" spans="10:29" ht="12.75"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</row>
    <row r="468" spans="10:29" ht="12.75"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</row>
    <row r="469" spans="10:29" ht="12.75"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</row>
    <row r="470" spans="10:29" ht="12.75"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</row>
    <row r="471" spans="10:29" ht="12.75"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</row>
    <row r="472" spans="10:29" ht="12.75"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</row>
    <row r="473" spans="10:29" ht="12.75"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</row>
  </sheetData>
  <printOptions/>
  <pageMargins left="0.25" right="0.2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1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20.7109375" style="0" customWidth="1"/>
    <col min="3" max="3" width="6.8515625" style="0" customWidth="1"/>
    <col min="4" max="5" width="4.7109375" style="0" hidden="1" customWidth="1"/>
    <col min="6" max="6" width="6.7109375" style="0" customWidth="1"/>
    <col min="7" max="8" width="4.7109375" style="0" hidden="1" customWidth="1"/>
    <col min="9" max="9" width="6.7109375" style="0" customWidth="1"/>
    <col min="10" max="11" width="4.7109375" style="0" hidden="1" customWidth="1"/>
    <col min="12" max="12" width="6.7109375" style="0" customWidth="1"/>
    <col min="13" max="14" width="4.7109375" style="0" hidden="1" customWidth="1"/>
    <col min="15" max="15" width="6.7109375" style="0" customWidth="1"/>
    <col min="16" max="17" width="4.7109375" style="0" hidden="1" customWidth="1"/>
    <col min="18" max="18" width="6.7109375" style="0" customWidth="1"/>
  </cols>
  <sheetData>
    <row r="1" spans="2:18" ht="15.75">
      <c r="B1" s="18" t="s">
        <v>97</v>
      </c>
      <c r="C1" s="9"/>
      <c r="E1" s="21"/>
      <c r="F1" s="55" t="s">
        <v>130</v>
      </c>
      <c r="G1" s="49"/>
      <c r="H1" s="39"/>
      <c r="I1" s="55" t="s">
        <v>131</v>
      </c>
      <c r="J1" s="49"/>
      <c r="K1" s="39"/>
      <c r="L1" s="158" t="s">
        <v>140</v>
      </c>
      <c r="M1" s="49"/>
      <c r="N1" s="39"/>
      <c r="O1" s="55" t="s">
        <v>155</v>
      </c>
      <c r="P1" s="49"/>
      <c r="Q1" s="39"/>
      <c r="R1" s="55" t="s">
        <v>157</v>
      </c>
    </row>
    <row r="2" spans="2:18" ht="12.75">
      <c r="B2" s="3" t="s">
        <v>0</v>
      </c>
      <c r="C2" s="11" t="s">
        <v>50</v>
      </c>
      <c r="D2" s="22" t="s">
        <v>1</v>
      </c>
      <c r="E2" s="11" t="s">
        <v>2</v>
      </c>
      <c r="F2" s="46" t="s">
        <v>82</v>
      </c>
      <c r="G2" s="11" t="s">
        <v>1</v>
      </c>
      <c r="H2" s="11" t="s">
        <v>2</v>
      </c>
      <c r="I2" s="46" t="s">
        <v>82</v>
      </c>
      <c r="J2" s="11" t="s">
        <v>1</v>
      </c>
      <c r="K2" s="11" t="s">
        <v>2</v>
      </c>
      <c r="L2" s="25" t="s">
        <v>82</v>
      </c>
      <c r="M2" s="22" t="s">
        <v>1</v>
      </c>
      <c r="N2" s="11" t="s">
        <v>2</v>
      </c>
      <c r="O2" s="46" t="s">
        <v>82</v>
      </c>
      <c r="P2" s="11" t="s">
        <v>1</v>
      </c>
      <c r="Q2" s="11" t="s">
        <v>2</v>
      </c>
      <c r="R2" s="46" t="s">
        <v>82</v>
      </c>
    </row>
    <row r="3" spans="1:18" ht="12.75">
      <c r="A3">
        <f aca="true" t="shared" si="0" ref="A3:A10">-2+ROW(A3)</f>
        <v>1</v>
      </c>
      <c r="B3" s="59" t="s">
        <v>84</v>
      </c>
      <c r="C3" s="45">
        <f aca="true" t="shared" si="1" ref="C3:C11">+F3+I3+L3+O3+R3</f>
        <v>472</v>
      </c>
      <c r="D3" s="27">
        <v>37</v>
      </c>
      <c r="E3" s="34">
        <v>54</v>
      </c>
      <c r="F3" s="75">
        <f>+D3+E3</f>
        <v>91</v>
      </c>
      <c r="G3" s="76">
        <v>37</v>
      </c>
      <c r="H3" s="113">
        <v>60</v>
      </c>
      <c r="I3" s="75">
        <f>+G3+H3</f>
        <v>97</v>
      </c>
      <c r="J3" s="76">
        <v>38</v>
      </c>
      <c r="K3" s="113">
        <v>58</v>
      </c>
      <c r="L3" s="115">
        <f>+J3+K3</f>
        <v>96</v>
      </c>
      <c r="M3" s="165">
        <v>37</v>
      </c>
      <c r="N3" s="113">
        <v>58</v>
      </c>
      <c r="O3" s="75">
        <f>+M3+N3</f>
        <v>95</v>
      </c>
      <c r="P3" s="113">
        <v>37</v>
      </c>
      <c r="Q3" s="113">
        <v>56</v>
      </c>
      <c r="R3" s="75">
        <f aca="true" t="shared" si="2" ref="R3:R11">+P3+Q3</f>
        <v>93</v>
      </c>
    </row>
    <row r="4" spans="1:18" ht="12.75">
      <c r="A4">
        <f t="shared" si="0"/>
        <v>2</v>
      </c>
      <c r="B4" s="12" t="s">
        <v>55</v>
      </c>
      <c r="C4" s="46">
        <f t="shared" si="1"/>
        <v>387</v>
      </c>
      <c r="D4" s="6">
        <v>36</v>
      </c>
      <c r="E4" s="6">
        <v>58</v>
      </c>
      <c r="F4" s="79">
        <f>+D4+E4</f>
        <v>94</v>
      </c>
      <c r="G4" s="80">
        <v>40</v>
      </c>
      <c r="H4" s="84">
        <v>58</v>
      </c>
      <c r="I4" s="79">
        <f>+G4+H4</f>
        <v>98</v>
      </c>
      <c r="J4" s="80">
        <v>40</v>
      </c>
      <c r="K4" s="84">
        <v>60</v>
      </c>
      <c r="L4" s="118">
        <f>+J4+K4</f>
        <v>100</v>
      </c>
      <c r="M4" s="87">
        <v>38</v>
      </c>
      <c r="N4" s="84">
        <v>57</v>
      </c>
      <c r="O4" s="79">
        <f>+M4+N4</f>
        <v>95</v>
      </c>
      <c r="P4" s="80">
        <v>0</v>
      </c>
      <c r="Q4" s="84">
        <v>0</v>
      </c>
      <c r="R4" s="79">
        <f t="shared" si="2"/>
        <v>0</v>
      </c>
    </row>
    <row r="5" spans="1:18" ht="12.75" hidden="1">
      <c r="A5">
        <f t="shared" si="0"/>
        <v>3</v>
      </c>
      <c r="B5" s="12" t="s">
        <v>41</v>
      </c>
      <c r="C5" s="46">
        <f t="shared" si="1"/>
        <v>297</v>
      </c>
      <c r="D5" s="6">
        <v>40</v>
      </c>
      <c r="E5" s="6">
        <v>57</v>
      </c>
      <c r="F5" s="79">
        <f>+D5+E5</f>
        <v>97</v>
      </c>
      <c r="G5" s="80">
        <v>0</v>
      </c>
      <c r="H5" s="84">
        <v>0</v>
      </c>
      <c r="I5" s="79">
        <v>0</v>
      </c>
      <c r="J5" s="80">
        <v>0</v>
      </c>
      <c r="K5" s="84">
        <v>0</v>
      </c>
      <c r="L5" s="118">
        <v>0</v>
      </c>
      <c r="M5" s="87">
        <v>40</v>
      </c>
      <c r="N5" s="80">
        <v>60</v>
      </c>
      <c r="O5" s="79">
        <f>+M5+N5</f>
        <v>100</v>
      </c>
      <c r="P5" s="80">
        <v>40</v>
      </c>
      <c r="Q5" s="84">
        <v>60</v>
      </c>
      <c r="R5" s="79">
        <f t="shared" si="2"/>
        <v>100</v>
      </c>
    </row>
    <row r="6" spans="1:18" ht="12.75">
      <c r="A6">
        <v>3</v>
      </c>
      <c r="B6" s="12" t="s">
        <v>76</v>
      </c>
      <c r="C6" s="46">
        <f t="shared" si="1"/>
        <v>282</v>
      </c>
      <c r="D6" s="15">
        <v>0</v>
      </c>
      <c r="E6" s="15">
        <v>0</v>
      </c>
      <c r="F6" s="79">
        <v>0</v>
      </c>
      <c r="G6" s="80">
        <v>38</v>
      </c>
      <c r="H6" s="80">
        <v>57</v>
      </c>
      <c r="I6" s="79">
        <f>+G6+H6</f>
        <v>95</v>
      </c>
      <c r="J6" s="80">
        <v>37</v>
      </c>
      <c r="K6" s="84">
        <v>57</v>
      </c>
      <c r="L6" s="118">
        <f>+J6+K6</f>
        <v>94</v>
      </c>
      <c r="M6" s="120">
        <v>0</v>
      </c>
      <c r="N6" s="84">
        <v>0</v>
      </c>
      <c r="O6" s="79">
        <v>0</v>
      </c>
      <c r="P6" s="80">
        <v>36</v>
      </c>
      <c r="Q6" s="84">
        <v>57</v>
      </c>
      <c r="R6" s="79">
        <f t="shared" si="2"/>
        <v>93</v>
      </c>
    </row>
    <row r="7" spans="1:18" ht="12.75">
      <c r="A7">
        <v>4</v>
      </c>
      <c r="B7" s="13" t="s">
        <v>98</v>
      </c>
      <c r="C7" s="47">
        <f t="shared" si="1"/>
        <v>188</v>
      </c>
      <c r="D7" s="14">
        <v>32</v>
      </c>
      <c r="E7" s="14">
        <v>60</v>
      </c>
      <c r="F7" s="88">
        <f>+D7+E7</f>
        <v>92</v>
      </c>
      <c r="G7" s="99">
        <v>0</v>
      </c>
      <c r="H7" s="99">
        <v>0</v>
      </c>
      <c r="I7" s="88">
        <v>0</v>
      </c>
      <c r="J7" s="99">
        <v>0</v>
      </c>
      <c r="K7" s="99">
        <v>0</v>
      </c>
      <c r="L7" s="162">
        <v>0</v>
      </c>
      <c r="M7" s="140">
        <v>0</v>
      </c>
      <c r="N7" s="99">
        <v>0</v>
      </c>
      <c r="O7" s="88">
        <v>0</v>
      </c>
      <c r="P7" s="99">
        <v>38</v>
      </c>
      <c r="Q7" s="99">
        <v>58</v>
      </c>
      <c r="R7" s="88">
        <f t="shared" si="2"/>
        <v>96</v>
      </c>
    </row>
    <row r="8" spans="1:18" ht="12.75" hidden="1">
      <c r="A8">
        <f t="shared" si="0"/>
        <v>6</v>
      </c>
      <c r="B8" s="12" t="s">
        <v>99</v>
      </c>
      <c r="C8" s="46">
        <f t="shared" si="1"/>
        <v>91</v>
      </c>
      <c r="D8" s="6">
        <v>38</v>
      </c>
      <c r="E8" s="15">
        <v>53</v>
      </c>
      <c r="F8" s="79">
        <f>+D8+E8</f>
        <v>91</v>
      </c>
      <c r="G8" s="80">
        <v>0</v>
      </c>
      <c r="H8" s="80">
        <v>0</v>
      </c>
      <c r="I8" s="79">
        <v>0</v>
      </c>
      <c r="J8" s="80">
        <v>0</v>
      </c>
      <c r="K8" s="80">
        <v>0</v>
      </c>
      <c r="L8" s="118">
        <v>0</v>
      </c>
      <c r="M8" s="87">
        <v>0</v>
      </c>
      <c r="N8" s="80">
        <v>0</v>
      </c>
      <c r="O8" s="79">
        <v>0</v>
      </c>
      <c r="P8" s="80">
        <v>0</v>
      </c>
      <c r="Q8" s="80">
        <v>0</v>
      </c>
      <c r="R8" s="79">
        <f t="shared" si="2"/>
        <v>0</v>
      </c>
    </row>
    <row r="9" spans="1:18" ht="12.75" hidden="1">
      <c r="A9">
        <f t="shared" si="0"/>
        <v>7</v>
      </c>
      <c r="B9" s="12" t="s">
        <v>40</v>
      </c>
      <c r="C9" s="46">
        <f t="shared" si="1"/>
        <v>89</v>
      </c>
      <c r="D9" s="6">
        <v>33</v>
      </c>
      <c r="E9" s="6">
        <v>56</v>
      </c>
      <c r="F9" s="79">
        <f>+D9+E9</f>
        <v>89</v>
      </c>
      <c r="G9" s="80">
        <v>0</v>
      </c>
      <c r="H9" s="80">
        <v>0</v>
      </c>
      <c r="I9" s="79">
        <v>0</v>
      </c>
      <c r="J9" s="80">
        <v>0</v>
      </c>
      <c r="K9" s="80">
        <v>0</v>
      </c>
      <c r="L9" s="118">
        <v>0</v>
      </c>
      <c r="M9" s="87">
        <v>0</v>
      </c>
      <c r="N9" s="80">
        <v>0</v>
      </c>
      <c r="O9" s="79">
        <v>0</v>
      </c>
      <c r="P9" s="80">
        <v>0</v>
      </c>
      <c r="Q9" s="80">
        <v>0</v>
      </c>
      <c r="R9" s="79">
        <f t="shared" si="2"/>
        <v>0</v>
      </c>
    </row>
    <row r="10" spans="1:18" ht="12.75" hidden="1">
      <c r="A10">
        <f t="shared" si="0"/>
        <v>8</v>
      </c>
      <c r="B10" s="12" t="s">
        <v>85</v>
      </c>
      <c r="C10" s="46">
        <f t="shared" si="1"/>
        <v>89</v>
      </c>
      <c r="D10" s="6">
        <v>34</v>
      </c>
      <c r="E10" s="6">
        <v>55</v>
      </c>
      <c r="F10" s="79">
        <f>+D10+E10</f>
        <v>89</v>
      </c>
      <c r="G10" s="80">
        <v>0</v>
      </c>
      <c r="H10" s="80">
        <v>0</v>
      </c>
      <c r="I10" s="79">
        <v>0</v>
      </c>
      <c r="J10" s="80">
        <v>0</v>
      </c>
      <c r="K10" s="80">
        <v>0</v>
      </c>
      <c r="L10" s="118">
        <v>0</v>
      </c>
      <c r="M10" s="87">
        <v>0</v>
      </c>
      <c r="N10" s="80">
        <v>0</v>
      </c>
      <c r="O10" s="79">
        <v>0</v>
      </c>
      <c r="P10" s="80">
        <v>0</v>
      </c>
      <c r="Q10" s="80">
        <v>0</v>
      </c>
      <c r="R10" s="79">
        <f t="shared" si="2"/>
        <v>0</v>
      </c>
    </row>
    <row r="11" spans="1:18" ht="12.75" hidden="1">
      <c r="A11">
        <v>9</v>
      </c>
      <c r="B11" s="13" t="s">
        <v>73</v>
      </c>
      <c r="C11" s="47">
        <f t="shared" si="1"/>
        <v>87</v>
      </c>
      <c r="D11" s="14">
        <v>35</v>
      </c>
      <c r="E11" s="17">
        <v>52</v>
      </c>
      <c r="F11" s="88">
        <f>+D11+E11</f>
        <v>87</v>
      </c>
      <c r="G11" s="99">
        <v>0</v>
      </c>
      <c r="H11" s="99">
        <v>0</v>
      </c>
      <c r="I11" s="88">
        <v>0</v>
      </c>
      <c r="J11" s="99">
        <v>0</v>
      </c>
      <c r="K11" s="99">
        <v>0</v>
      </c>
      <c r="L11" s="162">
        <v>0</v>
      </c>
      <c r="M11" s="140">
        <v>0</v>
      </c>
      <c r="N11" s="99">
        <v>0</v>
      </c>
      <c r="O11" s="88">
        <v>0</v>
      </c>
      <c r="P11" s="99">
        <v>0</v>
      </c>
      <c r="Q11" s="99">
        <v>0</v>
      </c>
      <c r="R11" s="88">
        <f t="shared" si="2"/>
        <v>0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8"/>
  <sheetViews>
    <sheetView workbookViewId="0" topLeftCell="A9">
      <selection activeCell="A9" sqref="A9"/>
    </sheetView>
  </sheetViews>
  <sheetFormatPr defaultColWidth="9.140625" defaultRowHeight="12.75"/>
  <cols>
    <col min="1" max="1" width="3.7109375" style="0" customWidth="1"/>
    <col min="2" max="2" width="16.57421875" style="0" customWidth="1"/>
    <col min="3" max="3" width="6.421875" style="0" customWidth="1"/>
    <col min="4" max="5" width="4.7109375" style="0" hidden="1" customWidth="1"/>
    <col min="6" max="6" width="6.7109375" style="0" customWidth="1"/>
    <col min="7" max="13" width="4.7109375" style="0" customWidth="1"/>
  </cols>
  <sheetData>
    <row r="1" spans="2:13" ht="15.75" hidden="1">
      <c r="B1" s="18" t="s">
        <v>136</v>
      </c>
      <c r="C1" s="78"/>
      <c r="E1" s="21"/>
      <c r="F1" s="158" t="s">
        <v>140</v>
      </c>
      <c r="G1" s="10"/>
      <c r="H1" s="4"/>
      <c r="I1" s="4"/>
      <c r="J1" s="10"/>
      <c r="K1" s="4"/>
      <c r="L1" s="4"/>
      <c r="M1" s="6"/>
    </row>
    <row r="2" spans="2:13" ht="12.75" hidden="1">
      <c r="B2" s="3" t="s">
        <v>0</v>
      </c>
      <c r="C2" s="46" t="s">
        <v>50</v>
      </c>
      <c r="D2" s="11" t="s">
        <v>1</v>
      </c>
      <c r="E2" s="11" t="s">
        <v>2</v>
      </c>
      <c r="F2" s="25" t="s">
        <v>82</v>
      </c>
      <c r="G2" s="11"/>
      <c r="H2" s="11"/>
      <c r="I2" s="11"/>
      <c r="J2" s="11"/>
      <c r="K2" s="11"/>
      <c r="L2" s="11"/>
      <c r="M2" s="6"/>
    </row>
    <row r="3" spans="1:13" ht="12.75" hidden="1">
      <c r="A3">
        <f aca="true" t="shared" si="0" ref="A3:A8">-2+ROW(A3)</f>
        <v>1</v>
      </c>
      <c r="B3" s="59" t="s">
        <v>137</v>
      </c>
      <c r="C3" s="45">
        <f aca="true" t="shared" si="1" ref="C3:C8">+F3</f>
        <v>100</v>
      </c>
      <c r="D3" s="6">
        <v>40</v>
      </c>
      <c r="E3" s="6">
        <v>60</v>
      </c>
      <c r="F3" s="68">
        <f aca="true" t="shared" si="2" ref="F3:F8">+D3+E3</f>
        <v>100</v>
      </c>
      <c r="G3" s="6"/>
      <c r="H3" s="15"/>
      <c r="I3" s="6"/>
      <c r="J3" s="6"/>
      <c r="K3" s="15"/>
      <c r="L3" s="6"/>
      <c r="M3" s="6"/>
    </row>
    <row r="4" spans="1:13" ht="12.75" hidden="1">
      <c r="A4">
        <f t="shared" si="0"/>
        <v>2</v>
      </c>
      <c r="B4" s="12" t="s">
        <v>44</v>
      </c>
      <c r="C4" s="46">
        <f t="shared" si="1"/>
        <v>94</v>
      </c>
      <c r="D4" s="6">
        <v>37</v>
      </c>
      <c r="E4" s="6">
        <v>57</v>
      </c>
      <c r="F4" s="53">
        <f t="shared" si="2"/>
        <v>94</v>
      </c>
      <c r="G4" s="6"/>
      <c r="H4" s="15"/>
      <c r="I4" s="6"/>
      <c r="J4" s="6"/>
      <c r="K4" s="15"/>
      <c r="L4" s="6"/>
      <c r="M4" s="6"/>
    </row>
    <row r="5" spans="1:13" ht="12.75" hidden="1">
      <c r="A5">
        <f t="shared" si="0"/>
        <v>3</v>
      </c>
      <c r="B5" s="12" t="s">
        <v>86</v>
      </c>
      <c r="C5" s="46">
        <f t="shared" si="1"/>
        <v>94</v>
      </c>
      <c r="D5" s="6">
        <v>36</v>
      </c>
      <c r="E5" s="6">
        <v>58</v>
      </c>
      <c r="F5" s="53">
        <f t="shared" si="2"/>
        <v>94</v>
      </c>
      <c r="G5" s="6"/>
      <c r="H5" s="6"/>
      <c r="I5" s="6"/>
      <c r="J5" s="6"/>
      <c r="K5" s="15"/>
      <c r="L5" s="6"/>
      <c r="M5" s="6"/>
    </row>
    <row r="6" spans="1:13" ht="12.75" hidden="1">
      <c r="A6">
        <f t="shared" si="0"/>
        <v>4</v>
      </c>
      <c r="B6" s="12" t="s">
        <v>118</v>
      </c>
      <c r="C6" s="46">
        <f t="shared" si="1"/>
        <v>92</v>
      </c>
      <c r="D6" s="6">
        <v>38</v>
      </c>
      <c r="E6" s="15">
        <v>54</v>
      </c>
      <c r="F6" s="53">
        <f t="shared" si="2"/>
        <v>92</v>
      </c>
      <c r="G6" s="6"/>
      <c r="H6" s="6"/>
      <c r="I6" s="6"/>
      <c r="J6" s="6"/>
      <c r="K6" s="6"/>
      <c r="L6" s="6"/>
      <c r="M6" s="6"/>
    </row>
    <row r="7" spans="1:13" ht="12.75" hidden="1">
      <c r="A7">
        <f t="shared" si="0"/>
        <v>5</v>
      </c>
      <c r="B7" s="12" t="s">
        <v>77</v>
      </c>
      <c r="C7" s="46">
        <f t="shared" si="1"/>
        <v>90</v>
      </c>
      <c r="D7" s="6">
        <v>35</v>
      </c>
      <c r="E7" s="15">
        <v>55</v>
      </c>
      <c r="F7" s="53">
        <f t="shared" si="2"/>
        <v>90</v>
      </c>
      <c r="G7" s="6"/>
      <c r="H7" s="6"/>
      <c r="I7" s="6"/>
      <c r="J7" s="6"/>
      <c r="K7" s="6"/>
      <c r="L7" s="6"/>
      <c r="M7" s="6"/>
    </row>
    <row r="8" spans="1:13" ht="12.75" hidden="1">
      <c r="A8">
        <f t="shared" si="0"/>
        <v>6</v>
      </c>
      <c r="B8" s="13" t="s">
        <v>138</v>
      </c>
      <c r="C8" s="47">
        <f t="shared" si="1"/>
        <v>90</v>
      </c>
      <c r="D8" s="14">
        <v>34</v>
      </c>
      <c r="E8" s="17">
        <v>56</v>
      </c>
      <c r="F8" s="54">
        <f t="shared" si="2"/>
        <v>90</v>
      </c>
      <c r="G8" s="6"/>
      <c r="H8" s="15"/>
      <c r="I8" s="6"/>
      <c r="J8" s="6"/>
      <c r="K8" s="15"/>
      <c r="L8" s="6"/>
      <c r="M8" s="6"/>
    </row>
    <row r="9" spans="1:13" ht="12.75">
      <c r="A9" s="6"/>
      <c r="B9" s="6"/>
      <c r="C9" s="11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2.75">
      <c r="A10" s="6"/>
      <c r="B10" s="6"/>
      <c r="C10" s="11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12.75">
      <c r="A11" s="6"/>
      <c r="B11" s="6"/>
      <c r="C11" s="11"/>
      <c r="D11" s="6"/>
      <c r="E11" s="15"/>
      <c r="F11" s="6"/>
      <c r="G11" s="6"/>
      <c r="H11" s="15"/>
      <c r="I11" s="6"/>
      <c r="J11" s="6"/>
      <c r="K11" s="15"/>
      <c r="L11" s="6"/>
      <c r="M11" s="6"/>
    </row>
    <row r="12" spans="1:13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7:13" ht="12.75">
      <c r="G14" s="6"/>
      <c r="H14" s="6"/>
      <c r="I14" s="6"/>
      <c r="J14" s="6"/>
      <c r="K14" s="6"/>
      <c r="L14" s="6"/>
      <c r="M14" s="6"/>
    </row>
    <row r="15" spans="7:13" ht="12.75">
      <c r="G15" s="6"/>
      <c r="H15" s="6"/>
      <c r="I15" s="6"/>
      <c r="J15" s="6"/>
      <c r="K15" s="6"/>
      <c r="L15" s="6"/>
      <c r="M15" s="6"/>
    </row>
    <row r="16" spans="7:13" ht="12.75">
      <c r="G16" s="6"/>
      <c r="H16" s="6"/>
      <c r="I16" s="6"/>
      <c r="J16" s="6"/>
      <c r="K16" s="6"/>
      <c r="L16" s="6"/>
      <c r="M16" s="6"/>
    </row>
    <row r="17" spans="7:13" ht="12.75">
      <c r="G17" s="6"/>
      <c r="H17" s="6"/>
      <c r="I17" s="6"/>
      <c r="J17" s="6"/>
      <c r="K17" s="6"/>
      <c r="L17" s="6"/>
      <c r="M17" s="6"/>
    </row>
    <row r="18" spans="7:13" ht="12.75">
      <c r="G18" s="6"/>
      <c r="H18" s="6"/>
      <c r="I18" s="6"/>
      <c r="J18" s="6"/>
      <c r="K18" s="6"/>
      <c r="L18" s="6"/>
      <c r="M18" s="6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"/>
  <sheetViews>
    <sheetView workbookViewId="0" topLeftCell="A1">
      <selection activeCell="A1" sqref="A1"/>
    </sheetView>
  </sheetViews>
  <sheetFormatPr defaultColWidth="9.140625" defaultRowHeight="12.75"/>
  <sheetData>
    <row r="1" spans="1:4" ht="12.75">
      <c r="A1" s="1"/>
      <c r="B1" s="2"/>
      <c r="C1" s="1"/>
      <c r="D1" s="4"/>
    </row>
    <row r="2" spans="1:4" ht="12.75">
      <c r="A2" s="3"/>
      <c r="B2" s="3"/>
      <c r="C2" s="3"/>
      <c r="D2" s="5"/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"/>
  <sheetViews>
    <sheetView workbookViewId="0" topLeftCell="A1">
      <selection activeCell="A1" sqref="A1"/>
    </sheetView>
  </sheetViews>
  <sheetFormatPr defaultColWidth="9.140625" defaultRowHeight="12.75"/>
  <sheetData>
    <row r="1" spans="1:4" ht="12.75">
      <c r="A1" s="1"/>
      <c r="B1" s="2"/>
      <c r="C1" s="1"/>
      <c r="D1" s="4"/>
    </row>
    <row r="2" spans="1:4" ht="12.75">
      <c r="A2" s="3"/>
      <c r="B2" s="3"/>
      <c r="C2" s="3"/>
      <c r="D2" s="5"/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K19"/>
  <sheetViews>
    <sheetView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17.7109375" style="0" customWidth="1"/>
    <col min="3" max="3" width="6.28125" style="8" customWidth="1"/>
    <col min="4" max="5" width="6.7109375" style="6" hidden="1" customWidth="1"/>
    <col min="6" max="6" width="6.7109375" style="6" customWidth="1"/>
    <col min="7" max="8" width="6.7109375" style="6" hidden="1" customWidth="1"/>
    <col min="9" max="9" width="6.7109375" style="6" customWidth="1"/>
    <col min="10" max="11" width="6.7109375" style="0" hidden="1" customWidth="1"/>
    <col min="12" max="12" width="6.7109375" style="0" customWidth="1"/>
    <col min="13" max="14" width="6.7109375" style="0" hidden="1" customWidth="1"/>
    <col min="15" max="15" width="6.7109375" style="0" customWidth="1"/>
    <col min="16" max="17" width="6.7109375" style="0" hidden="1" customWidth="1"/>
    <col min="18" max="18" width="6.7109375" style="0" customWidth="1"/>
    <col min="19" max="20" width="6.7109375" style="0" hidden="1" customWidth="1"/>
    <col min="21" max="21" width="6.7109375" style="0" customWidth="1"/>
    <col min="22" max="23" width="6.7109375" style="0" hidden="1" customWidth="1"/>
    <col min="24" max="24" width="6.7109375" style="0" customWidth="1"/>
    <col min="25" max="26" width="6.7109375" style="0" hidden="1" customWidth="1"/>
    <col min="27" max="27" width="6.7109375" style="0" customWidth="1"/>
    <col min="28" max="29" width="4.7109375" style="0" hidden="1" customWidth="1"/>
    <col min="30" max="30" width="6.7109375" style="0" customWidth="1"/>
    <col min="31" max="32" width="4.7109375" style="0" hidden="1" customWidth="1"/>
    <col min="33" max="33" width="6.7109375" style="0" customWidth="1"/>
    <col min="34" max="35" width="4.7109375" style="0" hidden="1" customWidth="1"/>
    <col min="36" max="36" width="6.7109375" style="0" customWidth="1"/>
    <col min="37" max="37" width="6.140625" style="0" hidden="1" customWidth="1"/>
    <col min="38" max="49" width="4.7109375" style="0" customWidth="1"/>
  </cols>
  <sheetData>
    <row r="1" spans="1:36" ht="15.75">
      <c r="A1" s="6"/>
      <c r="B1" s="33" t="s">
        <v>65</v>
      </c>
      <c r="C1" s="9"/>
      <c r="E1" s="21"/>
      <c r="F1" s="55" t="s">
        <v>124</v>
      </c>
      <c r="G1" s="36"/>
      <c r="H1" s="39"/>
      <c r="I1" s="55" t="s">
        <v>125</v>
      </c>
      <c r="J1" s="49"/>
      <c r="K1" s="39"/>
      <c r="L1" s="55" t="s">
        <v>126</v>
      </c>
      <c r="M1" s="49"/>
      <c r="N1" s="39"/>
      <c r="O1" s="55" t="s">
        <v>132</v>
      </c>
      <c r="P1" s="49"/>
      <c r="Q1" s="39"/>
      <c r="R1" s="55" t="s">
        <v>133</v>
      </c>
      <c r="S1" s="49"/>
      <c r="T1" s="39"/>
      <c r="U1" s="55" t="s">
        <v>134</v>
      </c>
      <c r="V1" s="49"/>
      <c r="W1" s="39"/>
      <c r="X1" s="55" t="s">
        <v>130</v>
      </c>
      <c r="Y1" s="49"/>
      <c r="Z1" s="39"/>
      <c r="AA1" s="55" t="s">
        <v>131</v>
      </c>
      <c r="AC1" s="39"/>
      <c r="AD1" s="72" t="s">
        <v>140</v>
      </c>
      <c r="AF1" s="39"/>
      <c r="AG1" s="32" t="s">
        <v>155</v>
      </c>
      <c r="AI1" s="39"/>
      <c r="AJ1" s="72" t="s">
        <v>157</v>
      </c>
    </row>
    <row r="2" spans="1:36" ht="12.75">
      <c r="A2" s="6"/>
      <c r="B2" s="5" t="s">
        <v>0</v>
      </c>
      <c r="C2" s="11" t="s">
        <v>50</v>
      </c>
      <c r="D2" s="22" t="s">
        <v>1</v>
      </c>
      <c r="E2" s="11" t="s">
        <v>2</v>
      </c>
      <c r="F2" s="46" t="s">
        <v>82</v>
      </c>
      <c r="G2" s="11" t="s">
        <v>1</v>
      </c>
      <c r="H2" s="11" t="s">
        <v>2</v>
      </c>
      <c r="I2" s="46" t="s">
        <v>82</v>
      </c>
      <c r="J2" s="11" t="s">
        <v>1</v>
      </c>
      <c r="K2" s="11" t="s">
        <v>2</v>
      </c>
      <c r="L2" s="46" t="s">
        <v>82</v>
      </c>
      <c r="M2" s="11" t="s">
        <v>1</v>
      </c>
      <c r="N2" s="11" t="s">
        <v>2</v>
      </c>
      <c r="O2" s="46" t="s">
        <v>82</v>
      </c>
      <c r="P2" s="11" t="s">
        <v>1</v>
      </c>
      <c r="Q2" s="11" t="s">
        <v>2</v>
      </c>
      <c r="R2" s="46" t="s">
        <v>82</v>
      </c>
      <c r="S2" s="11" t="s">
        <v>1</v>
      </c>
      <c r="T2" s="11" t="s">
        <v>2</v>
      </c>
      <c r="U2" s="46" t="s">
        <v>82</v>
      </c>
      <c r="V2" s="11" t="s">
        <v>1</v>
      </c>
      <c r="W2" s="11" t="s">
        <v>2</v>
      </c>
      <c r="X2" s="46" t="s">
        <v>82</v>
      </c>
      <c r="Y2" s="11" t="s">
        <v>1</v>
      </c>
      <c r="Z2" s="11" t="s">
        <v>2</v>
      </c>
      <c r="AA2" s="46" t="s">
        <v>82</v>
      </c>
      <c r="AB2" s="22" t="s">
        <v>1</v>
      </c>
      <c r="AC2" s="11" t="s">
        <v>2</v>
      </c>
      <c r="AD2" s="46" t="s">
        <v>82</v>
      </c>
      <c r="AE2" s="11" t="s">
        <v>1</v>
      </c>
      <c r="AF2" s="11" t="s">
        <v>2</v>
      </c>
      <c r="AG2" s="25" t="s">
        <v>82</v>
      </c>
      <c r="AH2" s="22" t="s">
        <v>1</v>
      </c>
      <c r="AI2" s="11" t="s">
        <v>2</v>
      </c>
      <c r="AJ2" s="46" t="s">
        <v>82</v>
      </c>
    </row>
    <row r="3" spans="1:37" ht="12.75">
      <c r="A3" s="6">
        <f>-2+ROW(A3)</f>
        <v>1</v>
      </c>
      <c r="B3" s="42" t="s">
        <v>30</v>
      </c>
      <c r="C3" s="45">
        <f>F3+I3+L3+O3+R3+U3+X3+AA3+AD3+AG3+AJ3-AK3</f>
        <v>715</v>
      </c>
      <c r="D3" s="27">
        <v>38</v>
      </c>
      <c r="E3" s="27">
        <v>58</v>
      </c>
      <c r="F3" s="147">
        <v>96</v>
      </c>
      <c r="G3" s="142">
        <v>37</v>
      </c>
      <c r="H3" s="142">
        <v>60</v>
      </c>
      <c r="I3" s="76">
        <v>97</v>
      </c>
      <c r="J3" s="142">
        <v>40</v>
      </c>
      <c r="K3" s="143">
        <v>60</v>
      </c>
      <c r="L3" s="75">
        <f>SUM(J3:K3)</f>
        <v>100</v>
      </c>
      <c r="M3" s="142">
        <v>40</v>
      </c>
      <c r="N3" s="143">
        <v>58</v>
      </c>
      <c r="O3" s="76">
        <f>SUM(M3:N3)</f>
        <v>98</v>
      </c>
      <c r="P3" s="142">
        <v>40</v>
      </c>
      <c r="Q3" s="143">
        <v>60</v>
      </c>
      <c r="R3" s="75">
        <f>SUM(P3:Q3)</f>
        <v>100</v>
      </c>
      <c r="S3" s="142">
        <v>38</v>
      </c>
      <c r="T3" s="143">
        <v>58</v>
      </c>
      <c r="U3" s="148">
        <f>SUM(S3:T3)</f>
        <v>96</v>
      </c>
      <c r="V3" s="142">
        <v>40</v>
      </c>
      <c r="W3" s="143">
        <v>60</v>
      </c>
      <c r="X3" s="75">
        <f>SUM(V3:W3)</f>
        <v>100</v>
      </c>
      <c r="Y3" s="142">
        <v>36</v>
      </c>
      <c r="Z3" s="143">
        <v>60</v>
      </c>
      <c r="AA3" s="148">
        <f>SUM(Y3:Z3)</f>
        <v>96</v>
      </c>
      <c r="AB3" s="142">
        <v>40</v>
      </c>
      <c r="AC3" s="143">
        <v>56</v>
      </c>
      <c r="AD3" s="147">
        <f>SUM(AB3:AC3)</f>
        <v>96</v>
      </c>
      <c r="AE3" s="142">
        <v>40</v>
      </c>
      <c r="AF3" s="143">
        <v>60</v>
      </c>
      <c r="AG3" s="76">
        <f>SUM(AE3:AF3)</f>
        <v>100</v>
      </c>
      <c r="AH3" s="142">
        <v>40</v>
      </c>
      <c r="AI3" s="143">
        <v>60</v>
      </c>
      <c r="AJ3" s="75">
        <f>SUM(AH3:AI3)</f>
        <v>100</v>
      </c>
      <c r="AK3">
        <f>96+96+96+76</f>
        <v>364</v>
      </c>
    </row>
    <row r="4" spans="1:37" ht="12.75">
      <c r="A4" s="6">
        <f aca="true" t="shared" si="0" ref="A4:A9">-2+ROW(A4)</f>
        <v>2</v>
      </c>
      <c r="B4" s="43" t="s">
        <v>23</v>
      </c>
      <c r="C4" s="46">
        <f aca="true" t="shared" si="1" ref="C4:C12">F4+I4+L4+O4+R4+U4+X4+AA4+AD4+AG4+AJ4-AK4</f>
        <v>672</v>
      </c>
      <c r="D4" s="6">
        <v>37</v>
      </c>
      <c r="E4" s="6">
        <v>60</v>
      </c>
      <c r="F4" s="79">
        <v>97</v>
      </c>
      <c r="G4" s="93">
        <v>36</v>
      </c>
      <c r="H4" s="93">
        <v>55</v>
      </c>
      <c r="I4" s="91">
        <v>91</v>
      </c>
      <c r="J4" s="93">
        <v>36</v>
      </c>
      <c r="K4" s="124">
        <v>58</v>
      </c>
      <c r="L4" s="79">
        <f>SUM(J4:K4)</f>
        <v>94</v>
      </c>
      <c r="M4" s="93">
        <v>38</v>
      </c>
      <c r="N4" s="124">
        <v>60</v>
      </c>
      <c r="O4" s="80">
        <f>SUM(M4:N4)</f>
        <v>98</v>
      </c>
      <c r="P4" s="93">
        <v>38</v>
      </c>
      <c r="Q4" s="124">
        <v>58</v>
      </c>
      <c r="R4" s="79">
        <f>SUM(P4:Q4)</f>
        <v>96</v>
      </c>
      <c r="S4" s="93"/>
      <c r="T4" s="124"/>
      <c r="U4" s="91">
        <v>0</v>
      </c>
      <c r="V4" s="93">
        <v>35</v>
      </c>
      <c r="W4" s="124">
        <v>56</v>
      </c>
      <c r="X4" s="96">
        <f>SUM(V4:W4)</f>
        <v>91</v>
      </c>
      <c r="Y4" s="93">
        <v>40</v>
      </c>
      <c r="Z4" s="124">
        <v>58</v>
      </c>
      <c r="AA4" s="80">
        <f>SUM(Y4:Z4)</f>
        <v>98</v>
      </c>
      <c r="AB4" s="93">
        <v>37</v>
      </c>
      <c r="AC4" s="124">
        <v>58</v>
      </c>
      <c r="AD4" s="79">
        <f>SUM(AB4:AC4)</f>
        <v>95</v>
      </c>
      <c r="AE4" s="93">
        <v>36</v>
      </c>
      <c r="AF4" s="124">
        <v>58</v>
      </c>
      <c r="AG4" s="80">
        <f>SUM(AE4:AF4)</f>
        <v>94</v>
      </c>
      <c r="AH4" s="93">
        <v>34</v>
      </c>
      <c r="AI4" s="124">
        <v>58</v>
      </c>
      <c r="AJ4" s="96">
        <f>SUM(AH4:AI4)</f>
        <v>92</v>
      </c>
      <c r="AK4">
        <f>91+91+92</f>
        <v>274</v>
      </c>
    </row>
    <row r="5" spans="1:37" ht="12.75">
      <c r="A5" s="6">
        <f t="shared" si="0"/>
        <v>3</v>
      </c>
      <c r="B5" s="43" t="s">
        <v>43</v>
      </c>
      <c r="C5" s="46">
        <f t="shared" si="1"/>
        <v>654</v>
      </c>
      <c r="D5" s="6">
        <v>36</v>
      </c>
      <c r="E5" s="6">
        <v>56</v>
      </c>
      <c r="F5" s="79">
        <v>92</v>
      </c>
      <c r="G5" s="93">
        <v>35</v>
      </c>
      <c r="H5" s="93">
        <v>56</v>
      </c>
      <c r="I5" s="91">
        <v>91</v>
      </c>
      <c r="J5" s="93">
        <v>37</v>
      </c>
      <c r="K5" s="124">
        <v>57</v>
      </c>
      <c r="L5" s="79">
        <f>SUM(J5:K5)</f>
        <v>94</v>
      </c>
      <c r="M5" s="93">
        <v>36</v>
      </c>
      <c r="N5" s="124">
        <v>57</v>
      </c>
      <c r="O5" s="80">
        <f>SUM(M5:N5)</f>
        <v>93</v>
      </c>
      <c r="P5" s="93">
        <v>37</v>
      </c>
      <c r="Q5" s="124">
        <v>57</v>
      </c>
      <c r="R5" s="79">
        <f>SUM(P5:Q5)</f>
        <v>94</v>
      </c>
      <c r="S5" s="93">
        <v>37</v>
      </c>
      <c r="T5" s="124">
        <v>57</v>
      </c>
      <c r="U5" s="80">
        <f>SUM(S5:T5)</f>
        <v>94</v>
      </c>
      <c r="V5" s="93">
        <v>36</v>
      </c>
      <c r="W5" s="124">
        <v>55</v>
      </c>
      <c r="X5" s="96">
        <f>SUM(V5:W5)</f>
        <v>91</v>
      </c>
      <c r="Y5" s="93">
        <v>37</v>
      </c>
      <c r="Z5" s="124">
        <v>57</v>
      </c>
      <c r="AA5" s="80">
        <f>SUM(Y5:Z5)</f>
        <v>94</v>
      </c>
      <c r="AB5" s="93">
        <v>36</v>
      </c>
      <c r="AC5" s="124">
        <v>57</v>
      </c>
      <c r="AD5" s="79">
        <f>SUM(AB5:AC5)</f>
        <v>93</v>
      </c>
      <c r="AE5" s="93">
        <v>35</v>
      </c>
      <c r="AF5" s="124">
        <v>56</v>
      </c>
      <c r="AG5" s="91">
        <f>SUM(AE5:AF5)</f>
        <v>91</v>
      </c>
      <c r="AH5" s="93">
        <v>35</v>
      </c>
      <c r="AI5" s="124">
        <v>54</v>
      </c>
      <c r="AJ5" s="96">
        <f>SUM(AH5:AI5)</f>
        <v>89</v>
      </c>
      <c r="AK5">
        <f>91+91+91+89</f>
        <v>362</v>
      </c>
    </row>
    <row r="6" spans="1:36" ht="12.75">
      <c r="A6" s="6">
        <f t="shared" si="0"/>
        <v>4</v>
      </c>
      <c r="B6" s="44" t="s">
        <v>56</v>
      </c>
      <c r="C6" s="47">
        <f t="shared" si="1"/>
        <v>568</v>
      </c>
      <c r="D6" s="14"/>
      <c r="E6" s="14"/>
      <c r="F6" s="88">
        <v>0</v>
      </c>
      <c r="G6" s="145">
        <v>38</v>
      </c>
      <c r="H6" s="145">
        <v>58</v>
      </c>
      <c r="I6" s="99">
        <v>96</v>
      </c>
      <c r="J6" s="145">
        <v>38</v>
      </c>
      <c r="K6" s="171">
        <v>56</v>
      </c>
      <c r="L6" s="88">
        <f>SUM(J6:K6)</f>
        <v>94</v>
      </c>
      <c r="M6" s="145"/>
      <c r="N6" s="171"/>
      <c r="O6" s="153">
        <v>0</v>
      </c>
      <c r="P6" s="145"/>
      <c r="Q6" s="171"/>
      <c r="R6" s="154">
        <v>0</v>
      </c>
      <c r="S6" s="145"/>
      <c r="T6" s="171"/>
      <c r="U6" s="153">
        <v>0</v>
      </c>
      <c r="V6" s="145">
        <v>37</v>
      </c>
      <c r="W6" s="171">
        <v>57</v>
      </c>
      <c r="X6" s="88">
        <f>SUM(V6:W6)</f>
        <v>94</v>
      </c>
      <c r="Y6" s="145"/>
      <c r="Z6" s="171"/>
      <c r="AA6" s="153">
        <v>0</v>
      </c>
      <c r="AB6" s="145">
        <v>38</v>
      </c>
      <c r="AC6" s="171">
        <v>60</v>
      </c>
      <c r="AD6" s="88">
        <f>SUM(AB6:AC6)</f>
        <v>98</v>
      </c>
      <c r="AE6" s="145">
        <v>37</v>
      </c>
      <c r="AF6" s="171">
        <v>55</v>
      </c>
      <c r="AG6" s="99">
        <f>SUM(AE6:AF6)</f>
        <v>92</v>
      </c>
      <c r="AH6" s="145">
        <v>37</v>
      </c>
      <c r="AI6" s="171">
        <v>57</v>
      </c>
      <c r="AJ6" s="88">
        <f>SUM(AH6:AI6)</f>
        <v>94</v>
      </c>
    </row>
    <row r="7" spans="1:36" ht="12.75" hidden="1">
      <c r="A7" s="6">
        <f t="shared" si="0"/>
        <v>5</v>
      </c>
      <c r="B7" s="43" t="s">
        <v>57</v>
      </c>
      <c r="C7" s="46">
        <f t="shared" si="1"/>
        <v>284</v>
      </c>
      <c r="F7" s="79">
        <v>0</v>
      </c>
      <c r="G7" s="93">
        <v>40</v>
      </c>
      <c r="H7" s="93">
        <v>57</v>
      </c>
      <c r="I7" s="80">
        <v>97</v>
      </c>
      <c r="J7" s="93"/>
      <c r="K7" s="93"/>
      <c r="L7" s="79">
        <v>0</v>
      </c>
      <c r="M7" s="93">
        <v>37</v>
      </c>
      <c r="N7" s="124">
        <v>56</v>
      </c>
      <c r="O7" s="80">
        <f>SUM(M7:N7)</f>
        <v>93</v>
      </c>
      <c r="P7" s="93"/>
      <c r="Q7" s="124"/>
      <c r="R7" s="79">
        <v>0</v>
      </c>
      <c r="S7" s="93"/>
      <c r="T7" s="124"/>
      <c r="U7" s="80">
        <v>0</v>
      </c>
      <c r="V7" s="93"/>
      <c r="W7" s="124"/>
      <c r="X7" s="96">
        <v>0</v>
      </c>
      <c r="Y7" s="93"/>
      <c r="Z7" s="124"/>
      <c r="AA7" s="91">
        <v>0</v>
      </c>
      <c r="AB7" s="93"/>
      <c r="AC7" s="124"/>
      <c r="AD7" s="96">
        <v>0</v>
      </c>
      <c r="AE7" s="93"/>
      <c r="AF7" s="124"/>
      <c r="AG7" s="91">
        <v>0</v>
      </c>
      <c r="AH7" s="93">
        <v>38</v>
      </c>
      <c r="AI7" s="124">
        <v>56</v>
      </c>
      <c r="AJ7" s="79">
        <f aca="true" t="shared" si="2" ref="AJ7:AJ12">SUM(AH7:AI7)</f>
        <v>94</v>
      </c>
    </row>
    <row r="8" spans="1:36" ht="12.75" hidden="1">
      <c r="A8" s="6">
        <f t="shared" si="0"/>
        <v>6</v>
      </c>
      <c r="B8" s="43" t="s">
        <v>37</v>
      </c>
      <c r="C8" s="46">
        <f t="shared" si="1"/>
        <v>192</v>
      </c>
      <c r="D8" s="6">
        <v>40</v>
      </c>
      <c r="E8" s="6">
        <v>57</v>
      </c>
      <c r="F8" s="79">
        <v>97</v>
      </c>
      <c r="G8" s="93"/>
      <c r="H8" s="93"/>
      <c r="I8" s="80">
        <v>0</v>
      </c>
      <c r="J8" s="93"/>
      <c r="K8" s="93"/>
      <c r="L8" s="79">
        <v>0</v>
      </c>
      <c r="M8" s="93"/>
      <c r="N8" s="93"/>
      <c r="O8" s="80">
        <v>0</v>
      </c>
      <c r="P8" s="93"/>
      <c r="Q8" s="93"/>
      <c r="R8" s="79">
        <v>0</v>
      </c>
      <c r="S8" s="93"/>
      <c r="T8" s="93"/>
      <c r="U8" s="80">
        <v>0</v>
      </c>
      <c r="V8" s="93"/>
      <c r="W8" s="93"/>
      <c r="X8" s="96">
        <v>0</v>
      </c>
      <c r="Y8" s="93"/>
      <c r="Z8" s="93"/>
      <c r="AA8" s="91">
        <v>0</v>
      </c>
      <c r="AB8" s="93"/>
      <c r="AC8" s="93"/>
      <c r="AD8" s="96">
        <v>0</v>
      </c>
      <c r="AE8" s="93">
        <v>38</v>
      </c>
      <c r="AF8" s="93">
        <v>57</v>
      </c>
      <c r="AG8" s="80">
        <f>SUM(AE8:AF8)</f>
        <v>95</v>
      </c>
      <c r="AH8" s="93"/>
      <c r="AI8" s="93"/>
      <c r="AJ8" s="96">
        <f>SUM(AH8:AI8)</f>
        <v>0</v>
      </c>
    </row>
    <row r="9" spans="1:36" ht="12.75" hidden="1">
      <c r="A9" s="6">
        <f t="shared" si="0"/>
        <v>7</v>
      </c>
      <c r="B9" s="43" t="s">
        <v>88</v>
      </c>
      <c r="C9" s="46">
        <f t="shared" si="1"/>
        <v>100</v>
      </c>
      <c r="F9" s="79">
        <v>0</v>
      </c>
      <c r="G9" s="93"/>
      <c r="H9" s="93"/>
      <c r="I9" s="80">
        <v>0</v>
      </c>
      <c r="J9" s="93"/>
      <c r="K9" s="93"/>
      <c r="L9" s="79">
        <v>0</v>
      </c>
      <c r="M9" s="93"/>
      <c r="N9" s="93"/>
      <c r="O9" s="80">
        <v>0</v>
      </c>
      <c r="P9" s="93"/>
      <c r="Q9" s="93"/>
      <c r="R9" s="79">
        <v>0</v>
      </c>
      <c r="S9" s="93">
        <v>40</v>
      </c>
      <c r="T9" s="93">
        <v>60</v>
      </c>
      <c r="U9" s="80">
        <f>SUM(S9:T9)</f>
        <v>100</v>
      </c>
      <c r="V9" s="93"/>
      <c r="W9" s="93"/>
      <c r="X9" s="79">
        <v>0</v>
      </c>
      <c r="Y9" s="93"/>
      <c r="Z9" s="93"/>
      <c r="AA9" s="91">
        <v>0</v>
      </c>
      <c r="AB9" s="93"/>
      <c r="AC9" s="93"/>
      <c r="AD9" s="96">
        <v>0</v>
      </c>
      <c r="AE9" s="93"/>
      <c r="AF9" s="93"/>
      <c r="AG9" s="91">
        <v>0</v>
      </c>
      <c r="AH9" s="93"/>
      <c r="AI9" s="93"/>
      <c r="AJ9" s="96">
        <f t="shared" si="2"/>
        <v>0</v>
      </c>
    </row>
    <row r="10" spans="1:36" ht="12.75" hidden="1">
      <c r="A10" s="6">
        <v>8</v>
      </c>
      <c r="B10" s="43" t="s">
        <v>93</v>
      </c>
      <c r="C10" s="46">
        <f t="shared" si="1"/>
        <v>96</v>
      </c>
      <c r="F10" s="79">
        <v>0</v>
      </c>
      <c r="G10" s="93"/>
      <c r="H10" s="93"/>
      <c r="I10" s="80">
        <v>0</v>
      </c>
      <c r="J10" s="93"/>
      <c r="K10" s="93"/>
      <c r="L10" s="79">
        <v>0</v>
      </c>
      <c r="M10" s="93"/>
      <c r="N10" s="93"/>
      <c r="O10" s="80">
        <v>0</v>
      </c>
      <c r="P10" s="93"/>
      <c r="Q10" s="93"/>
      <c r="R10" s="79">
        <v>0</v>
      </c>
      <c r="S10" s="93"/>
      <c r="T10" s="93"/>
      <c r="U10" s="80">
        <v>0</v>
      </c>
      <c r="V10" s="93">
        <v>38</v>
      </c>
      <c r="W10" s="93">
        <v>58</v>
      </c>
      <c r="X10" s="79">
        <f>SUM(V10:W10)</f>
        <v>96</v>
      </c>
      <c r="Y10" s="93"/>
      <c r="Z10" s="93"/>
      <c r="AA10" s="91">
        <v>0</v>
      </c>
      <c r="AB10" s="93"/>
      <c r="AC10" s="93"/>
      <c r="AD10" s="96">
        <v>0</v>
      </c>
      <c r="AE10" s="93"/>
      <c r="AF10" s="93"/>
      <c r="AG10" s="91">
        <v>0</v>
      </c>
      <c r="AH10" s="93"/>
      <c r="AI10" s="93"/>
      <c r="AJ10" s="96">
        <f t="shared" si="2"/>
        <v>0</v>
      </c>
    </row>
    <row r="11" spans="1:36" ht="12.75" hidden="1">
      <c r="A11" s="6">
        <v>9</v>
      </c>
      <c r="B11" s="43" t="s">
        <v>94</v>
      </c>
      <c r="C11" s="46">
        <f t="shared" si="1"/>
        <v>94</v>
      </c>
      <c r="F11" s="79">
        <v>0</v>
      </c>
      <c r="G11" s="93"/>
      <c r="H11" s="93"/>
      <c r="I11" s="80">
        <v>0</v>
      </c>
      <c r="J11" s="93"/>
      <c r="K11" s="93"/>
      <c r="L11" s="79">
        <v>0</v>
      </c>
      <c r="M11" s="93"/>
      <c r="N11" s="93"/>
      <c r="O11" s="80">
        <v>0</v>
      </c>
      <c r="P11" s="93"/>
      <c r="Q11" s="93"/>
      <c r="R11" s="79">
        <v>0</v>
      </c>
      <c r="S11" s="93"/>
      <c r="T11" s="93"/>
      <c r="U11" s="80">
        <v>0</v>
      </c>
      <c r="V11" s="93"/>
      <c r="W11" s="93"/>
      <c r="X11" s="96">
        <v>0</v>
      </c>
      <c r="Y11" s="93">
        <v>38</v>
      </c>
      <c r="Z11" s="93">
        <v>56</v>
      </c>
      <c r="AA11" s="80">
        <f>SUM(Y11:Z11)</f>
        <v>94</v>
      </c>
      <c r="AB11" s="93"/>
      <c r="AC11" s="93"/>
      <c r="AD11" s="96">
        <v>0</v>
      </c>
      <c r="AE11" s="93"/>
      <c r="AF11" s="93"/>
      <c r="AG11" s="91">
        <v>0</v>
      </c>
      <c r="AH11" s="93"/>
      <c r="AI11" s="93"/>
      <c r="AJ11" s="96">
        <f t="shared" si="2"/>
        <v>0</v>
      </c>
    </row>
    <row r="12" spans="1:36" ht="12.75" hidden="1">
      <c r="A12" s="6">
        <v>10</v>
      </c>
      <c r="B12" s="67" t="s">
        <v>68</v>
      </c>
      <c r="C12" s="47">
        <f t="shared" si="1"/>
        <v>91</v>
      </c>
      <c r="D12" s="14"/>
      <c r="E12" s="14"/>
      <c r="F12" s="88">
        <v>0</v>
      </c>
      <c r="G12" s="145"/>
      <c r="H12" s="145"/>
      <c r="I12" s="99">
        <v>0</v>
      </c>
      <c r="J12" s="145"/>
      <c r="K12" s="145"/>
      <c r="L12" s="88">
        <v>0</v>
      </c>
      <c r="M12" s="145"/>
      <c r="N12" s="145"/>
      <c r="O12" s="99">
        <v>0</v>
      </c>
      <c r="P12" s="145"/>
      <c r="Q12" s="145"/>
      <c r="R12" s="88">
        <v>0</v>
      </c>
      <c r="S12" s="145"/>
      <c r="T12" s="145"/>
      <c r="U12" s="99">
        <v>0</v>
      </c>
      <c r="V12" s="145"/>
      <c r="W12" s="145"/>
      <c r="X12" s="154">
        <v>0</v>
      </c>
      <c r="Y12" s="145"/>
      <c r="Z12" s="145"/>
      <c r="AA12" s="153">
        <v>0</v>
      </c>
      <c r="AB12" s="145"/>
      <c r="AC12" s="145"/>
      <c r="AD12" s="154">
        <v>0</v>
      </c>
      <c r="AE12" s="145"/>
      <c r="AF12" s="145"/>
      <c r="AG12" s="153">
        <v>0</v>
      </c>
      <c r="AH12" s="145">
        <v>36</v>
      </c>
      <c r="AI12" s="145">
        <v>55</v>
      </c>
      <c r="AJ12" s="168">
        <f t="shared" si="2"/>
        <v>91</v>
      </c>
    </row>
    <row r="13" spans="1:27" ht="12.75">
      <c r="A13" s="6"/>
      <c r="B13" s="6"/>
      <c r="C13" s="11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</row>
    <row r="14" spans="1:27" ht="12.75">
      <c r="A14" s="6"/>
      <c r="B14" s="6"/>
      <c r="C14" s="11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</row>
    <row r="15" spans="1:27" ht="12.75">
      <c r="A15" s="6"/>
      <c r="B15" s="6"/>
      <c r="C15" s="11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</row>
    <row r="16" spans="1:27" ht="12.75">
      <c r="A16" s="6"/>
      <c r="B16" s="6"/>
      <c r="C16" s="11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 spans="1:27" ht="12.75">
      <c r="A17" s="6"/>
      <c r="B17" s="6"/>
      <c r="C17" s="11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</row>
    <row r="18" spans="1:27" ht="12.75">
      <c r="A18" s="6"/>
      <c r="B18" s="6"/>
      <c r="C18" s="11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</row>
    <row r="19" spans="1:27" ht="12.75">
      <c r="A19" s="6"/>
      <c r="B19" s="6"/>
      <c r="C19" s="11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18.8515625" style="0" customWidth="1"/>
    <col min="4" max="5" width="4.7109375" style="0" hidden="1" customWidth="1"/>
    <col min="6" max="6" width="6.7109375" style="0" customWidth="1"/>
    <col min="7" max="8" width="0" style="0" hidden="1" customWidth="1"/>
    <col min="9" max="9" width="6.7109375" style="0" customWidth="1"/>
  </cols>
  <sheetData>
    <row r="1" spans="1:10" ht="15.75">
      <c r="A1" s="6"/>
      <c r="B1" s="33" t="s">
        <v>152</v>
      </c>
      <c r="C1" s="9"/>
      <c r="D1" s="49"/>
      <c r="E1" s="39"/>
      <c r="F1" s="57" t="s">
        <v>155</v>
      </c>
      <c r="G1" s="49"/>
      <c r="H1" s="39"/>
      <c r="I1" s="57" t="s">
        <v>157</v>
      </c>
      <c r="J1" s="49"/>
    </row>
    <row r="2" spans="1:9" ht="12.75">
      <c r="A2" s="6"/>
      <c r="B2" s="5" t="s">
        <v>0</v>
      </c>
      <c r="C2" s="11" t="s">
        <v>50</v>
      </c>
      <c r="D2" s="22" t="s">
        <v>1</v>
      </c>
      <c r="E2" s="11" t="s">
        <v>2</v>
      </c>
      <c r="F2" s="46" t="s">
        <v>82</v>
      </c>
      <c r="G2" s="11" t="s">
        <v>1</v>
      </c>
      <c r="H2" s="11" t="s">
        <v>2</v>
      </c>
      <c r="I2" s="46" t="s">
        <v>82</v>
      </c>
    </row>
    <row r="3" spans="1:9" ht="12.75">
      <c r="A3" s="6">
        <f>-2+ROW(A3)</f>
        <v>1</v>
      </c>
      <c r="B3" s="42" t="s">
        <v>56</v>
      </c>
      <c r="C3" s="45">
        <f>+F3+I3</f>
        <v>192</v>
      </c>
      <c r="D3" s="27">
        <v>37</v>
      </c>
      <c r="E3" s="27">
        <v>60</v>
      </c>
      <c r="F3" s="75">
        <f aca="true" t="shared" si="0" ref="F3:F10">+D3+E3</f>
        <v>97</v>
      </c>
      <c r="G3" s="166">
        <v>38</v>
      </c>
      <c r="H3" s="114">
        <v>57</v>
      </c>
      <c r="I3" s="75">
        <f aca="true" t="shared" si="1" ref="I3:I11">+G3+H3</f>
        <v>95</v>
      </c>
    </row>
    <row r="4" spans="1:9" ht="12.75">
      <c r="A4" s="6">
        <f aca="true" t="shared" si="2" ref="A4:A9">-2+ROW(A4)</f>
        <v>2</v>
      </c>
      <c r="B4" s="44" t="s">
        <v>94</v>
      </c>
      <c r="C4" s="47">
        <f aca="true" t="shared" si="3" ref="C4:C11">+F4+I4</f>
        <v>196</v>
      </c>
      <c r="D4" s="14">
        <v>38</v>
      </c>
      <c r="E4" s="14">
        <v>58</v>
      </c>
      <c r="F4" s="88">
        <f t="shared" si="0"/>
        <v>96</v>
      </c>
      <c r="G4" s="167">
        <v>40</v>
      </c>
      <c r="H4" s="173">
        <v>60</v>
      </c>
      <c r="I4" s="88">
        <f t="shared" si="1"/>
        <v>100</v>
      </c>
    </row>
    <row r="5" spans="1:9" ht="12.75" hidden="1">
      <c r="A5" s="6">
        <f t="shared" si="2"/>
        <v>3</v>
      </c>
      <c r="B5" s="43" t="s">
        <v>146</v>
      </c>
      <c r="C5" s="46">
        <f t="shared" si="3"/>
        <v>93</v>
      </c>
      <c r="D5" s="6">
        <v>36</v>
      </c>
      <c r="E5" s="6">
        <v>57</v>
      </c>
      <c r="F5" s="79">
        <f t="shared" si="0"/>
        <v>93</v>
      </c>
      <c r="G5" s="123"/>
      <c r="H5" s="123"/>
      <c r="I5" s="79">
        <f t="shared" si="1"/>
        <v>0</v>
      </c>
    </row>
    <row r="6" spans="1:9" ht="12.75" hidden="1">
      <c r="A6" s="6">
        <f t="shared" si="2"/>
        <v>4</v>
      </c>
      <c r="B6" s="43" t="s">
        <v>80</v>
      </c>
      <c r="C6" s="46">
        <f t="shared" si="3"/>
        <v>93</v>
      </c>
      <c r="D6" s="6">
        <v>40</v>
      </c>
      <c r="E6" s="15">
        <v>53</v>
      </c>
      <c r="F6" s="79">
        <f t="shared" si="0"/>
        <v>93</v>
      </c>
      <c r="G6" s="123"/>
      <c r="H6" s="121"/>
      <c r="I6" s="79">
        <f t="shared" si="1"/>
        <v>0</v>
      </c>
    </row>
    <row r="7" spans="1:9" ht="12.75" hidden="1">
      <c r="A7" s="6">
        <f t="shared" si="2"/>
        <v>5</v>
      </c>
      <c r="B7" s="43" t="s">
        <v>154</v>
      </c>
      <c r="C7" s="46">
        <f t="shared" si="3"/>
        <v>91</v>
      </c>
      <c r="D7" s="6">
        <v>35</v>
      </c>
      <c r="E7" s="6">
        <v>56</v>
      </c>
      <c r="F7" s="79">
        <f t="shared" si="0"/>
        <v>91</v>
      </c>
      <c r="G7" s="123"/>
      <c r="H7" s="123"/>
      <c r="I7" s="79">
        <f t="shared" si="1"/>
        <v>0</v>
      </c>
    </row>
    <row r="8" spans="1:9" ht="12.75" hidden="1">
      <c r="A8" s="6">
        <f t="shared" si="2"/>
        <v>6</v>
      </c>
      <c r="B8" s="43" t="s">
        <v>153</v>
      </c>
      <c r="C8" s="46">
        <f t="shared" si="3"/>
        <v>88</v>
      </c>
      <c r="D8" s="6">
        <v>33</v>
      </c>
      <c r="E8" s="6">
        <v>55</v>
      </c>
      <c r="F8" s="79">
        <f t="shared" si="0"/>
        <v>88</v>
      </c>
      <c r="G8" s="123"/>
      <c r="H8" s="123"/>
      <c r="I8" s="79">
        <f t="shared" si="1"/>
        <v>0</v>
      </c>
    </row>
    <row r="9" spans="1:9" ht="12.75" hidden="1">
      <c r="A9" s="6">
        <f t="shared" si="2"/>
        <v>7</v>
      </c>
      <c r="B9" s="43" t="s">
        <v>37</v>
      </c>
      <c r="C9" s="46">
        <f t="shared" si="3"/>
        <v>86</v>
      </c>
      <c r="D9" s="6">
        <v>32</v>
      </c>
      <c r="E9" s="15">
        <v>54</v>
      </c>
      <c r="F9" s="79">
        <f t="shared" si="0"/>
        <v>86</v>
      </c>
      <c r="G9" s="123"/>
      <c r="H9" s="121"/>
      <c r="I9" s="79">
        <f t="shared" si="1"/>
        <v>0</v>
      </c>
    </row>
    <row r="10" spans="1:9" ht="12.75" hidden="1">
      <c r="A10" s="6">
        <v>8</v>
      </c>
      <c r="B10" s="43" t="s">
        <v>147</v>
      </c>
      <c r="C10" s="46">
        <f t="shared" si="3"/>
        <v>86</v>
      </c>
      <c r="D10" s="6">
        <v>34</v>
      </c>
      <c r="E10" s="15">
        <v>52</v>
      </c>
      <c r="F10" s="79">
        <f t="shared" si="0"/>
        <v>86</v>
      </c>
      <c r="G10" s="123"/>
      <c r="H10" s="121"/>
      <c r="I10" s="79">
        <f t="shared" si="1"/>
        <v>0</v>
      </c>
    </row>
    <row r="11" spans="1:9" ht="12.75" hidden="1">
      <c r="A11" s="6">
        <v>9</v>
      </c>
      <c r="B11" s="67" t="s">
        <v>68</v>
      </c>
      <c r="C11" s="47">
        <f t="shared" si="3"/>
        <v>95</v>
      </c>
      <c r="D11" s="14"/>
      <c r="E11" s="14"/>
      <c r="F11" s="88">
        <v>0</v>
      </c>
      <c r="G11" s="167">
        <v>37</v>
      </c>
      <c r="H11" s="167">
        <v>58</v>
      </c>
      <c r="I11" s="88">
        <f t="shared" si="1"/>
        <v>95</v>
      </c>
    </row>
    <row r="12" spans="4:7" ht="12.75">
      <c r="D12" s="6"/>
      <c r="E12" s="6"/>
      <c r="F12" s="6"/>
      <c r="G12" s="6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850"/>
  <sheetViews>
    <sheetView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18.57421875" style="0" customWidth="1"/>
    <col min="3" max="3" width="6.7109375" style="8" customWidth="1"/>
    <col min="4" max="5" width="6.7109375" style="6" hidden="1" customWidth="1"/>
    <col min="6" max="6" width="6.7109375" style="6" customWidth="1"/>
    <col min="7" max="8" width="6.7109375" style="6" hidden="1" customWidth="1"/>
    <col min="9" max="9" width="6.7109375" style="6" customWidth="1"/>
    <col min="10" max="11" width="6.7109375" style="0" hidden="1" customWidth="1"/>
    <col min="12" max="12" width="6.7109375" style="0" customWidth="1"/>
    <col min="13" max="14" width="6.7109375" style="0" hidden="1" customWidth="1"/>
    <col min="15" max="15" width="6.7109375" style="0" customWidth="1"/>
    <col min="16" max="17" width="6.7109375" style="0" hidden="1" customWidth="1"/>
    <col min="18" max="18" width="6.7109375" style="0" customWidth="1"/>
    <col min="19" max="20" width="6.7109375" style="0" hidden="1" customWidth="1"/>
    <col min="21" max="21" width="6.7109375" style="0" customWidth="1"/>
    <col min="22" max="23" width="6.7109375" style="0" hidden="1" customWidth="1"/>
    <col min="24" max="24" width="6.7109375" style="0" customWidth="1"/>
    <col min="25" max="26" width="6.7109375" style="0" hidden="1" customWidth="1"/>
    <col min="27" max="27" width="6.7109375" style="0" customWidth="1"/>
    <col min="28" max="29" width="4.7109375" style="0" hidden="1" customWidth="1"/>
    <col min="30" max="30" width="6.7109375" style="0" customWidth="1"/>
    <col min="31" max="32" width="4.7109375" style="0" hidden="1" customWidth="1"/>
    <col min="33" max="33" width="6.7109375" style="0" customWidth="1"/>
    <col min="34" max="35" width="4.7109375" style="0" hidden="1" customWidth="1"/>
    <col min="36" max="36" width="6.7109375" style="0" customWidth="1"/>
    <col min="37" max="37" width="8.421875" style="0" hidden="1" customWidth="1"/>
    <col min="38" max="82" width="4.7109375" style="0" customWidth="1"/>
  </cols>
  <sheetData>
    <row r="1" spans="2:38" ht="15.75">
      <c r="B1" s="18" t="s">
        <v>59</v>
      </c>
      <c r="C1" s="78"/>
      <c r="E1" s="21"/>
      <c r="F1" s="55" t="s">
        <v>124</v>
      </c>
      <c r="G1" s="36"/>
      <c r="H1" s="39"/>
      <c r="I1" s="55" t="s">
        <v>125</v>
      </c>
      <c r="J1" s="49"/>
      <c r="K1" s="56"/>
      <c r="L1" s="57" t="s">
        <v>126</v>
      </c>
      <c r="M1" s="49"/>
      <c r="N1" s="56"/>
      <c r="O1" s="57" t="s">
        <v>132</v>
      </c>
      <c r="P1" s="49"/>
      <c r="Q1" s="56"/>
      <c r="R1" s="57" t="s">
        <v>133</v>
      </c>
      <c r="S1" s="36"/>
      <c r="T1" s="36"/>
      <c r="U1" s="57" t="s">
        <v>134</v>
      </c>
      <c r="V1" s="36"/>
      <c r="W1" s="36"/>
      <c r="X1" s="57" t="s">
        <v>130</v>
      </c>
      <c r="Y1" s="36"/>
      <c r="Z1" s="36"/>
      <c r="AA1" s="57" t="s">
        <v>131</v>
      </c>
      <c r="AB1" s="49"/>
      <c r="AC1" s="56"/>
      <c r="AD1" s="57" t="s">
        <v>140</v>
      </c>
      <c r="AF1" s="56"/>
      <c r="AG1" s="72" t="s">
        <v>155</v>
      </c>
      <c r="AI1" s="56"/>
      <c r="AJ1" s="74" t="s">
        <v>157</v>
      </c>
      <c r="AK1" s="45" t="s">
        <v>158</v>
      </c>
      <c r="AL1" s="49"/>
    </row>
    <row r="2" spans="2:38" ht="12.75">
      <c r="B2" s="3" t="s">
        <v>0</v>
      </c>
      <c r="C2" s="46" t="s">
        <v>50</v>
      </c>
      <c r="D2" s="11" t="s">
        <v>1</v>
      </c>
      <c r="E2" s="11" t="s">
        <v>2</v>
      </c>
      <c r="F2" s="46" t="s">
        <v>82</v>
      </c>
      <c r="G2" s="11" t="s">
        <v>1</v>
      </c>
      <c r="H2" s="11" t="s">
        <v>2</v>
      </c>
      <c r="I2" s="46" t="s">
        <v>82</v>
      </c>
      <c r="J2" s="11" t="s">
        <v>1</v>
      </c>
      <c r="K2" s="11" t="s">
        <v>2</v>
      </c>
      <c r="L2" s="46" t="s">
        <v>82</v>
      </c>
      <c r="M2" s="11" t="s">
        <v>1</v>
      </c>
      <c r="N2" s="11" t="s">
        <v>2</v>
      </c>
      <c r="O2" s="46" t="s">
        <v>82</v>
      </c>
      <c r="P2" s="11" t="s">
        <v>1</v>
      </c>
      <c r="Q2" s="11" t="s">
        <v>2</v>
      </c>
      <c r="R2" s="46" t="s">
        <v>82</v>
      </c>
      <c r="S2" s="11" t="s">
        <v>1</v>
      </c>
      <c r="T2" s="11" t="s">
        <v>2</v>
      </c>
      <c r="U2" s="46" t="s">
        <v>82</v>
      </c>
      <c r="V2" s="11" t="s">
        <v>1</v>
      </c>
      <c r="W2" s="11" t="s">
        <v>2</v>
      </c>
      <c r="X2" s="46" t="s">
        <v>82</v>
      </c>
      <c r="Y2" s="11" t="s">
        <v>1</v>
      </c>
      <c r="Z2" s="11" t="s">
        <v>2</v>
      </c>
      <c r="AA2" s="46" t="s">
        <v>82</v>
      </c>
      <c r="AB2" s="22" t="s">
        <v>1</v>
      </c>
      <c r="AC2" s="11" t="s">
        <v>2</v>
      </c>
      <c r="AD2" s="46" t="s">
        <v>82</v>
      </c>
      <c r="AE2" s="11" t="s">
        <v>1</v>
      </c>
      <c r="AF2" s="11" t="s">
        <v>2</v>
      </c>
      <c r="AG2" s="46" t="s">
        <v>82</v>
      </c>
      <c r="AH2" s="11" t="s">
        <v>1</v>
      </c>
      <c r="AI2" s="11" t="s">
        <v>2</v>
      </c>
      <c r="AJ2" s="46" t="s">
        <v>82</v>
      </c>
      <c r="AK2" s="92" t="s">
        <v>159</v>
      </c>
      <c r="AL2" s="49"/>
    </row>
    <row r="3" spans="1:39" ht="12.75">
      <c r="A3">
        <v>1</v>
      </c>
      <c r="B3" s="59" t="s">
        <v>17</v>
      </c>
      <c r="C3" s="45">
        <f aca="true" t="shared" si="0" ref="C3:C43">F3+I3+L3+O3+R3+U3+X3+AA3+AD3+AG3+AJ3-AK3</f>
        <v>694</v>
      </c>
      <c r="D3" s="56">
        <v>35</v>
      </c>
      <c r="E3" s="56">
        <v>52</v>
      </c>
      <c r="F3" s="77">
        <v>87</v>
      </c>
      <c r="G3" s="56">
        <v>40</v>
      </c>
      <c r="H3" s="56">
        <v>58</v>
      </c>
      <c r="I3" s="76">
        <v>98</v>
      </c>
      <c r="J3" s="56">
        <v>38</v>
      </c>
      <c r="K3" s="64">
        <v>60</v>
      </c>
      <c r="L3" s="75">
        <f aca="true" t="shared" si="1" ref="L3:L14">+J3+K3</f>
        <v>98</v>
      </c>
      <c r="M3" s="56">
        <v>40</v>
      </c>
      <c r="N3" s="64">
        <v>60</v>
      </c>
      <c r="O3" s="76">
        <f aca="true" t="shared" si="2" ref="O3:O15">+M3+N3</f>
        <v>100</v>
      </c>
      <c r="P3" s="56">
        <v>38</v>
      </c>
      <c r="Q3" s="64">
        <v>58</v>
      </c>
      <c r="R3" s="77">
        <f aca="true" t="shared" si="3" ref="R3:R15">+P3+Q3</f>
        <v>96</v>
      </c>
      <c r="S3" s="56">
        <v>40</v>
      </c>
      <c r="T3" s="64">
        <v>58</v>
      </c>
      <c r="U3" s="76">
        <f aca="true" t="shared" si="4" ref="U3:U18">+S3+T3</f>
        <v>98</v>
      </c>
      <c r="V3" s="56">
        <v>38</v>
      </c>
      <c r="W3" s="64">
        <v>60</v>
      </c>
      <c r="X3" s="77">
        <f aca="true" t="shared" si="5" ref="X3:X12">+V3+W3</f>
        <v>98</v>
      </c>
      <c r="Y3" s="56">
        <v>40</v>
      </c>
      <c r="Z3" s="64">
        <v>60</v>
      </c>
      <c r="AA3" s="76">
        <f aca="true" t="shared" si="6" ref="AA3:AA12">+Y3+Z3</f>
        <v>100</v>
      </c>
      <c r="AB3" s="56">
        <v>38</v>
      </c>
      <c r="AC3" s="64">
        <v>60</v>
      </c>
      <c r="AD3" s="77">
        <f>+AB3+AC3</f>
        <v>98</v>
      </c>
      <c r="AE3" s="56">
        <v>40</v>
      </c>
      <c r="AF3" s="64">
        <v>60</v>
      </c>
      <c r="AG3" s="76">
        <v>100</v>
      </c>
      <c r="AH3" s="70">
        <v>40</v>
      </c>
      <c r="AI3" s="64">
        <v>60</v>
      </c>
      <c r="AJ3" s="75">
        <f aca="true" t="shared" si="7" ref="AJ3:AJ43">+AH3+AI3</f>
        <v>100</v>
      </c>
      <c r="AK3" s="53">
        <f>87+96+98+98</f>
        <v>379</v>
      </c>
      <c r="AL3" s="35"/>
      <c r="AM3" s="35"/>
    </row>
    <row r="4" spans="1:41" ht="12.75">
      <c r="A4">
        <v>2</v>
      </c>
      <c r="B4" s="12" t="s">
        <v>13</v>
      </c>
      <c r="C4" s="46">
        <f t="shared" si="0"/>
        <v>686</v>
      </c>
      <c r="D4" s="36">
        <v>40</v>
      </c>
      <c r="E4" s="36">
        <v>60</v>
      </c>
      <c r="F4" s="79">
        <v>100</v>
      </c>
      <c r="G4" s="36">
        <v>37</v>
      </c>
      <c r="H4" s="36">
        <v>60</v>
      </c>
      <c r="I4" s="80">
        <v>97</v>
      </c>
      <c r="J4" s="36">
        <v>40</v>
      </c>
      <c r="K4" s="35">
        <v>58</v>
      </c>
      <c r="L4" s="79">
        <f t="shared" si="1"/>
        <v>98</v>
      </c>
      <c r="M4" s="36">
        <v>37</v>
      </c>
      <c r="N4" s="35">
        <v>58</v>
      </c>
      <c r="O4" s="81">
        <f t="shared" si="2"/>
        <v>95</v>
      </c>
      <c r="P4" s="36">
        <v>40</v>
      </c>
      <c r="Q4" s="35">
        <v>60</v>
      </c>
      <c r="R4" s="79">
        <f t="shared" si="3"/>
        <v>100</v>
      </c>
      <c r="S4" s="36">
        <v>38</v>
      </c>
      <c r="T4" s="35">
        <v>50</v>
      </c>
      <c r="U4" s="81">
        <f t="shared" si="4"/>
        <v>88</v>
      </c>
      <c r="V4" s="36">
        <v>38</v>
      </c>
      <c r="W4" s="35">
        <v>58</v>
      </c>
      <c r="X4" s="79">
        <f t="shared" si="5"/>
        <v>96</v>
      </c>
      <c r="Y4" s="36">
        <v>40</v>
      </c>
      <c r="Z4" s="35">
        <v>57</v>
      </c>
      <c r="AA4" s="80">
        <f t="shared" si="6"/>
        <v>97</v>
      </c>
      <c r="AB4" s="36">
        <v>40</v>
      </c>
      <c r="AC4" s="35">
        <v>58</v>
      </c>
      <c r="AD4" s="79">
        <f>+AB4+AC4</f>
        <v>98</v>
      </c>
      <c r="AE4" s="36">
        <v>38</v>
      </c>
      <c r="AF4" s="35">
        <v>57</v>
      </c>
      <c r="AG4" s="81">
        <f aca="true" t="shared" si="8" ref="AG4:AG13">+AE4+AF4</f>
        <v>95</v>
      </c>
      <c r="AH4" s="48">
        <v>38</v>
      </c>
      <c r="AI4" s="35">
        <v>54</v>
      </c>
      <c r="AJ4" s="82">
        <f t="shared" si="7"/>
        <v>92</v>
      </c>
      <c r="AK4" s="53">
        <f>95+88+95+92</f>
        <v>370</v>
      </c>
      <c r="AL4" s="49"/>
      <c r="AM4" s="35"/>
      <c r="AO4" s="83"/>
    </row>
    <row r="5" spans="1:39" ht="12.75">
      <c r="A5">
        <v>3</v>
      </c>
      <c r="B5" s="12" t="s">
        <v>52</v>
      </c>
      <c r="C5" s="46">
        <f t="shared" si="0"/>
        <v>666</v>
      </c>
      <c r="D5" s="36"/>
      <c r="E5" s="36"/>
      <c r="F5" s="82">
        <v>0</v>
      </c>
      <c r="G5" s="36">
        <v>38</v>
      </c>
      <c r="H5" s="36">
        <v>54</v>
      </c>
      <c r="I5" s="81">
        <v>92</v>
      </c>
      <c r="J5" s="36">
        <v>36</v>
      </c>
      <c r="K5" s="35">
        <v>57</v>
      </c>
      <c r="L5" s="79">
        <f t="shared" si="1"/>
        <v>93</v>
      </c>
      <c r="M5" s="36">
        <v>35</v>
      </c>
      <c r="N5" s="35">
        <v>53</v>
      </c>
      <c r="O5" s="81">
        <f t="shared" si="2"/>
        <v>88</v>
      </c>
      <c r="P5" s="36">
        <v>33</v>
      </c>
      <c r="Q5" s="35">
        <v>57</v>
      </c>
      <c r="R5" s="82">
        <f t="shared" si="3"/>
        <v>90</v>
      </c>
      <c r="S5" s="36">
        <v>38</v>
      </c>
      <c r="T5" s="35">
        <v>57</v>
      </c>
      <c r="U5" s="80">
        <f t="shared" si="4"/>
        <v>95</v>
      </c>
      <c r="V5" s="36">
        <v>40</v>
      </c>
      <c r="W5" s="35">
        <v>57</v>
      </c>
      <c r="X5" s="79">
        <f t="shared" si="5"/>
        <v>97</v>
      </c>
      <c r="Y5" s="36">
        <v>38</v>
      </c>
      <c r="Z5" s="35">
        <v>56</v>
      </c>
      <c r="AA5" s="80">
        <f t="shared" si="6"/>
        <v>94</v>
      </c>
      <c r="AB5" s="36">
        <v>40</v>
      </c>
      <c r="AC5" s="35">
        <v>57</v>
      </c>
      <c r="AD5" s="79">
        <f>+AB5+AC5</f>
        <v>97</v>
      </c>
      <c r="AE5" s="36">
        <v>38</v>
      </c>
      <c r="AF5" s="35">
        <v>58</v>
      </c>
      <c r="AG5" s="80">
        <f t="shared" si="8"/>
        <v>96</v>
      </c>
      <c r="AH5" s="48">
        <v>37</v>
      </c>
      <c r="AI5" s="35">
        <v>57</v>
      </c>
      <c r="AJ5" s="79">
        <f t="shared" si="7"/>
        <v>94</v>
      </c>
      <c r="AK5" s="53">
        <f>92+88+90</f>
        <v>270</v>
      </c>
      <c r="AL5" s="49"/>
      <c r="AM5" s="35"/>
    </row>
    <row r="6" spans="1:39" ht="12.75">
      <c r="A6">
        <v>4</v>
      </c>
      <c r="B6" s="12" t="s">
        <v>20</v>
      </c>
      <c r="C6" s="46">
        <f t="shared" si="0"/>
        <v>650</v>
      </c>
      <c r="D6" s="36">
        <v>40</v>
      </c>
      <c r="E6" s="36">
        <v>56</v>
      </c>
      <c r="F6" s="79">
        <v>96</v>
      </c>
      <c r="G6" s="36"/>
      <c r="H6" s="36"/>
      <c r="I6" s="81">
        <v>0</v>
      </c>
      <c r="J6" s="36">
        <v>38</v>
      </c>
      <c r="K6" s="36">
        <v>52</v>
      </c>
      <c r="L6" s="79">
        <f t="shared" si="1"/>
        <v>90</v>
      </c>
      <c r="M6" s="36">
        <v>37</v>
      </c>
      <c r="N6" s="35">
        <v>56</v>
      </c>
      <c r="O6" s="80">
        <f t="shared" si="2"/>
        <v>93</v>
      </c>
      <c r="P6" s="36">
        <v>38</v>
      </c>
      <c r="Q6" s="35">
        <v>53</v>
      </c>
      <c r="R6" s="79">
        <f t="shared" si="3"/>
        <v>91</v>
      </c>
      <c r="S6" s="36">
        <v>36</v>
      </c>
      <c r="T6" s="35">
        <v>60</v>
      </c>
      <c r="U6" s="80">
        <f t="shared" si="4"/>
        <v>96</v>
      </c>
      <c r="V6" s="36">
        <v>33</v>
      </c>
      <c r="W6" s="35">
        <v>55</v>
      </c>
      <c r="X6" s="79">
        <f t="shared" si="5"/>
        <v>88</v>
      </c>
      <c r="Y6" s="36">
        <v>38</v>
      </c>
      <c r="Z6" s="35">
        <v>50</v>
      </c>
      <c r="AA6" s="81">
        <f t="shared" si="6"/>
        <v>88</v>
      </c>
      <c r="AB6" s="36"/>
      <c r="AC6" s="35"/>
      <c r="AD6" s="82">
        <v>0</v>
      </c>
      <c r="AE6" s="36">
        <v>40</v>
      </c>
      <c r="AF6" s="35">
        <v>56</v>
      </c>
      <c r="AG6" s="80">
        <f t="shared" si="8"/>
        <v>96</v>
      </c>
      <c r="AH6" s="48">
        <v>38</v>
      </c>
      <c r="AI6" s="35">
        <v>50</v>
      </c>
      <c r="AJ6" s="82">
        <f t="shared" si="7"/>
        <v>88</v>
      </c>
      <c r="AK6" s="53">
        <f>88+88</f>
        <v>176</v>
      </c>
      <c r="AL6" s="49"/>
      <c r="AM6" s="35"/>
    </row>
    <row r="7" spans="1:39" ht="12.75">
      <c r="A7">
        <v>5</v>
      </c>
      <c r="B7" s="12" t="s">
        <v>16</v>
      </c>
      <c r="C7" s="46">
        <f t="shared" si="0"/>
        <v>641</v>
      </c>
      <c r="D7" s="36">
        <v>36</v>
      </c>
      <c r="E7" s="36">
        <v>57</v>
      </c>
      <c r="F7" s="79">
        <v>93</v>
      </c>
      <c r="G7" s="36">
        <v>38</v>
      </c>
      <c r="H7" s="36">
        <v>55</v>
      </c>
      <c r="I7" s="80">
        <v>93</v>
      </c>
      <c r="J7" s="36">
        <v>37</v>
      </c>
      <c r="K7" s="35">
        <v>51</v>
      </c>
      <c r="L7" s="79">
        <f t="shared" si="1"/>
        <v>88</v>
      </c>
      <c r="M7" s="36">
        <v>36</v>
      </c>
      <c r="N7" s="35">
        <v>57</v>
      </c>
      <c r="O7" s="80">
        <f t="shared" si="2"/>
        <v>93</v>
      </c>
      <c r="P7" s="36">
        <v>36</v>
      </c>
      <c r="Q7" s="35">
        <v>52</v>
      </c>
      <c r="R7" s="82">
        <f t="shared" si="3"/>
        <v>88</v>
      </c>
      <c r="S7" s="36">
        <v>35</v>
      </c>
      <c r="T7" s="35">
        <v>49</v>
      </c>
      <c r="U7" s="81">
        <f t="shared" si="4"/>
        <v>84</v>
      </c>
      <c r="V7" s="36">
        <v>34</v>
      </c>
      <c r="W7" s="35">
        <v>53</v>
      </c>
      <c r="X7" s="82">
        <f t="shared" si="5"/>
        <v>87</v>
      </c>
      <c r="Y7" s="36">
        <v>38</v>
      </c>
      <c r="Z7" s="35">
        <v>54</v>
      </c>
      <c r="AA7" s="80">
        <f t="shared" si="6"/>
        <v>92</v>
      </c>
      <c r="AB7" s="36">
        <v>37</v>
      </c>
      <c r="AC7" s="35">
        <v>55</v>
      </c>
      <c r="AD7" s="79">
        <f aca="true" t="shared" si="9" ref="AD7:AD12">+AB7+AC7</f>
        <v>92</v>
      </c>
      <c r="AE7" s="36">
        <v>37</v>
      </c>
      <c r="AF7" s="35">
        <v>53</v>
      </c>
      <c r="AG7" s="80">
        <f t="shared" si="8"/>
        <v>90</v>
      </c>
      <c r="AH7" s="48">
        <v>36</v>
      </c>
      <c r="AI7" s="35">
        <v>44</v>
      </c>
      <c r="AJ7" s="82">
        <f t="shared" si="7"/>
        <v>80</v>
      </c>
      <c r="AK7" s="53">
        <f>88+84+87+80</f>
        <v>339</v>
      </c>
      <c r="AL7" s="49"/>
      <c r="AM7" s="35"/>
    </row>
    <row r="8" spans="1:39" ht="12.75">
      <c r="A8">
        <v>6</v>
      </c>
      <c r="B8" s="12" t="s">
        <v>18</v>
      </c>
      <c r="C8" s="46">
        <f t="shared" si="0"/>
        <v>635</v>
      </c>
      <c r="D8" s="36">
        <v>34</v>
      </c>
      <c r="E8" s="36">
        <v>46</v>
      </c>
      <c r="F8" s="82">
        <v>80</v>
      </c>
      <c r="G8" s="36">
        <v>33</v>
      </c>
      <c r="H8" s="36">
        <v>53</v>
      </c>
      <c r="I8" s="81">
        <v>86</v>
      </c>
      <c r="J8" s="36">
        <v>36</v>
      </c>
      <c r="K8" s="35">
        <v>56</v>
      </c>
      <c r="L8" s="79">
        <f t="shared" si="1"/>
        <v>92</v>
      </c>
      <c r="M8" s="36">
        <v>38</v>
      </c>
      <c r="N8" s="35">
        <v>50</v>
      </c>
      <c r="O8" s="80">
        <f t="shared" si="2"/>
        <v>88</v>
      </c>
      <c r="P8" s="36">
        <v>40</v>
      </c>
      <c r="Q8" s="35">
        <v>54</v>
      </c>
      <c r="R8" s="79">
        <f t="shared" si="3"/>
        <v>94</v>
      </c>
      <c r="S8" s="36">
        <v>37</v>
      </c>
      <c r="T8" s="35">
        <v>55</v>
      </c>
      <c r="U8" s="80">
        <f t="shared" si="4"/>
        <v>92</v>
      </c>
      <c r="V8" s="36">
        <v>36</v>
      </c>
      <c r="W8" s="35">
        <v>49</v>
      </c>
      <c r="X8" s="82">
        <f t="shared" si="5"/>
        <v>85</v>
      </c>
      <c r="Y8" s="36">
        <v>34</v>
      </c>
      <c r="Z8" s="35">
        <v>53</v>
      </c>
      <c r="AA8" s="80">
        <f t="shared" si="6"/>
        <v>87</v>
      </c>
      <c r="AB8" s="36">
        <v>36</v>
      </c>
      <c r="AC8" s="35">
        <v>54</v>
      </c>
      <c r="AD8" s="79">
        <f t="shared" si="9"/>
        <v>90</v>
      </c>
      <c r="AE8" s="36">
        <v>35</v>
      </c>
      <c r="AF8" s="35">
        <v>52</v>
      </c>
      <c r="AG8" s="81">
        <f t="shared" si="8"/>
        <v>87</v>
      </c>
      <c r="AH8" s="48">
        <v>36</v>
      </c>
      <c r="AI8" s="35">
        <v>56</v>
      </c>
      <c r="AJ8" s="79">
        <f t="shared" si="7"/>
        <v>92</v>
      </c>
      <c r="AK8" s="53">
        <f>80+86+85+87</f>
        <v>338</v>
      </c>
      <c r="AL8" s="49"/>
      <c r="AM8" s="35"/>
    </row>
    <row r="9" spans="1:39" ht="12.75">
      <c r="A9">
        <v>7</v>
      </c>
      <c r="B9" s="12" t="s">
        <v>14</v>
      </c>
      <c r="C9" s="46">
        <f t="shared" si="0"/>
        <v>630</v>
      </c>
      <c r="D9" s="36">
        <v>38</v>
      </c>
      <c r="E9" s="36">
        <v>58</v>
      </c>
      <c r="F9" s="79">
        <v>96</v>
      </c>
      <c r="G9" s="36">
        <v>40</v>
      </c>
      <c r="H9" s="36">
        <v>56</v>
      </c>
      <c r="I9" s="80">
        <v>96</v>
      </c>
      <c r="J9" s="36">
        <v>33</v>
      </c>
      <c r="K9" s="35">
        <v>54</v>
      </c>
      <c r="L9" s="79">
        <f t="shared" si="1"/>
        <v>87</v>
      </c>
      <c r="M9" s="36">
        <v>34</v>
      </c>
      <c r="N9" s="35">
        <v>48</v>
      </c>
      <c r="O9" s="80">
        <f t="shared" si="2"/>
        <v>82</v>
      </c>
      <c r="P9" s="36">
        <v>35</v>
      </c>
      <c r="Q9" s="35">
        <v>43</v>
      </c>
      <c r="R9" s="82">
        <f t="shared" si="3"/>
        <v>78</v>
      </c>
      <c r="S9" s="36">
        <v>40</v>
      </c>
      <c r="T9" s="35">
        <v>56</v>
      </c>
      <c r="U9" s="80">
        <f t="shared" si="4"/>
        <v>96</v>
      </c>
      <c r="V9" s="36">
        <v>35</v>
      </c>
      <c r="W9" s="35">
        <v>52</v>
      </c>
      <c r="X9" s="79">
        <f t="shared" si="5"/>
        <v>87</v>
      </c>
      <c r="Y9" s="36">
        <v>33</v>
      </c>
      <c r="Z9" s="35">
        <v>48</v>
      </c>
      <c r="AA9" s="81">
        <f t="shared" si="6"/>
        <v>81</v>
      </c>
      <c r="AB9" s="36">
        <v>35</v>
      </c>
      <c r="AC9" s="35">
        <v>51</v>
      </c>
      <c r="AD9" s="79">
        <f t="shared" si="9"/>
        <v>86</v>
      </c>
      <c r="AE9" s="36">
        <v>33</v>
      </c>
      <c r="AF9" s="35">
        <v>49</v>
      </c>
      <c r="AG9" s="81">
        <f t="shared" si="8"/>
        <v>82</v>
      </c>
      <c r="AH9" s="48">
        <v>34</v>
      </c>
      <c r="AI9" s="35">
        <v>48</v>
      </c>
      <c r="AJ9" s="82">
        <f t="shared" si="7"/>
        <v>82</v>
      </c>
      <c r="AK9" s="53">
        <f>78+81+82+82</f>
        <v>323</v>
      </c>
      <c r="AL9" s="49"/>
      <c r="AM9" s="35"/>
    </row>
    <row r="10" spans="1:39" ht="12.75">
      <c r="A10">
        <v>7</v>
      </c>
      <c r="B10" s="12" t="s">
        <v>22</v>
      </c>
      <c r="C10" s="46">
        <f t="shared" si="0"/>
        <v>630</v>
      </c>
      <c r="D10" s="36">
        <v>37</v>
      </c>
      <c r="E10" s="36">
        <v>53</v>
      </c>
      <c r="F10" s="79">
        <v>90</v>
      </c>
      <c r="G10" s="36">
        <v>34</v>
      </c>
      <c r="H10" s="36">
        <v>44</v>
      </c>
      <c r="I10" s="81">
        <v>78</v>
      </c>
      <c r="J10" s="36">
        <v>32</v>
      </c>
      <c r="K10" s="35">
        <v>47</v>
      </c>
      <c r="L10" s="82">
        <f t="shared" si="1"/>
        <v>79</v>
      </c>
      <c r="M10" s="36">
        <v>34</v>
      </c>
      <c r="N10" s="35">
        <v>54</v>
      </c>
      <c r="O10" s="80">
        <f t="shared" si="2"/>
        <v>88</v>
      </c>
      <c r="P10" s="36">
        <v>35</v>
      </c>
      <c r="Q10" s="35">
        <v>49</v>
      </c>
      <c r="R10" s="79">
        <f t="shared" si="3"/>
        <v>84</v>
      </c>
      <c r="S10" s="36">
        <v>33</v>
      </c>
      <c r="T10" s="35">
        <v>54</v>
      </c>
      <c r="U10" s="80">
        <f t="shared" si="4"/>
        <v>87</v>
      </c>
      <c r="V10" s="36">
        <v>37</v>
      </c>
      <c r="W10" s="35">
        <v>56</v>
      </c>
      <c r="X10" s="79">
        <f t="shared" si="5"/>
        <v>93</v>
      </c>
      <c r="Y10" s="36">
        <v>40</v>
      </c>
      <c r="Z10" s="35">
        <v>55</v>
      </c>
      <c r="AA10" s="80">
        <f t="shared" si="6"/>
        <v>95</v>
      </c>
      <c r="AB10" s="36">
        <v>37</v>
      </c>
      <c r="AC10" s="35">
        <v>56</v>
      </c>
      <c r="AD10" s="79">
        <f t="shared" si="9"/>
        <v>93</v>
      </c>
      <c r="AE10" s="36">
        <v>36</v>
      </c>
      <c r="AF10" s="35">
        <v>47</v>
      </c>
      <c r="AG10" s="81">
        <f t="shared" si="8"/>
        <v>83</v>
      </c>
      <c r="AH10" s="48">
        <v>35</v>
      </c>
      <c r="AI10" s="35">
        <v>49</v>
      </c>
      <c r="AJ10" s="82">
        <f t="shared" si="7"/>
        <v>84</v>
      </c>
      <c r="AK10" s="53">
        <f>78+79+83+84</f>
        <v>324</v>
      </c>
      <c r="AL10" s="49"/>
      <c r="AM10" s="35"/>
    </row>
    <row r="11" spans="1:39" ht="12.75">
      <c r="A11">
        <v>9</v>
      </c>
      <c r="B11" s="12" t="s">
        <v>15</v>
      </c>
      <c r="C11" s="46">
        <f t="shared" si="0"/>
        <v>625</v>
      </c>
      <c r="D11" s="36">
        <v>37</v>
      </c>
      <c r="E11" s="36">
        <v>55</v>
      </c>
      <c r="F11" s="79">
        <v>92</v>
      </c>
      <c r="G11" s="36">
        <v>35</v>
      </c>
      <c r="H11" s="36">
        <v>57</v>
      </c>
      <c r="I11" s="80">
        <v>92</v>
      </c>
      <c r="J11" s="36">
        <v>37</v>
      </c>
      <c r="K11" s="35">
        <v>50</v>
      </c>
      <c r="L11" s="79">
        <f t="shared" si="1"/>
        <v>87</v>
      </c>
      <c r="M11" s="36">
        <v>36</v>
      </c>
      <c r="N11" s="35">
        <v>52</v>
      </c>
      <c r="O11" s="80">
        <f t="shared" si="2"/>
        <v>88</v>
      </c>
      <c r="P11" s="36">
        <v>37</v>
      </c>
      <c r="Q11" s="35">
        <v>51</v>
      </c>
      <c r="R11" s="79">
        <f t="shared" si="3"/>
        <v>88</v>
      </c>
      <c r="S11" s="36">
        <v>34</v>
      </c>
      <c r="T11" s="35">
        <v>46</v>
      </c>
      <c r="U11" s="81">
        <f t="shared" si="4"/>
        <v>80</v>
      </c>
      <c r="V11" s="36">
        <v>37</v>
      </c>
      <c r="W11" s="35">
        <v>54</v>
      </c>
      <c r="X11" s="79">
        <f t="shared" si="5"/>
        <v>91</v>
      </c>
      <c r="Y11" s="36">
        <v>35</v>
      </c>
      <c r="Z11" s="35">
        <v>47</v>
      </c>
      <c r="AA11" s="81">
        <f t="shared" si="6"/>
        <v>82</v>
      </c>
      <c r="AB11" s="36">
        <v>35</v>
      </c>
      <c r="AC11" s="35">
        <v>52</v>
      </c>
      <c r="AD11" s="79">
        <f t="shared" si="9"/>
        <v>87</v>
      </c>
      <c r="AE11" s="36">
        <v>36</v>
      </c>
      <c r="AF11" s="35">
        <v>46</v>
      </c>
      <c r="AG11" s="81">
        <f t="shared" si="8"/>
        <v>82</v>
      </c>
      <c r="AH11" s="48">
        <v>35</v>
      </c>
      <c r="AI11" s="35">
        <v>41</v>
      </c>
      <c r="AJ11" s="82">
        <f t="shared" si="7"/>
        <v>76</v>
      </c>
      <c r="AK11" s="53">
        <f>80+82+82+76</f>
        <v>320</v>
      </c>
      <c r="AL11" s="49"/>
      <c r="AM11" s="35"/>
    </row>
    <row r="12" spans="1:39" ht="12.75">
      <c r="A12">
        <f>-2+ROW(A12)</f>
        <v>10</v>
      </c>
      <c r="B12" s="12" t="s">
        <v>24</v>
      </c>
      <c r="C12" s="46">
        <f t="shared" si="0"/>
        <v>610</v>
      </c>
      <c r="D12" s="36">
        <v>35</v>
      </c>
      <c r="E12" s="36">
        <v>49</v>
      </c>
      <c r="F12" s="79">
        <v>84</v>
      </c>
      <c r="G12" s="36">
        <v>33</v>
      </c>
      <c r="H12" s="36">
        <v>46</v>
      </c>
      <c r="I12" s="81">
        <v>79</v>
      </c>
      <c r="J12" s="36">
        <v>35</v>
      </c>
      <c r="K12" s="35">
        <v>48</v>
      </c>
      <c r="L12" s="79">
        <f t="shared" si="1"/>
        <v>83</v>
      </c>
      <c r="M12" s="36">
        <v>38</v>
      </c>
      <c r="N12" s="35">
        <v>51</v>
      </c>
      <c r="O12" s="80">
        <f t="shared" si="2"/>
        <v>89</v>
      </c>
      <c r="P12" s="36">
        <v>36</v>
      </c>
      <c r="Q12" s="35">
        <v>45</v>
      </c>
      <c r="R12" s="82">
        <f t="shared" si="3"/>
        <v>81</v>
      </c>
      <c r="S12" s="36">
        <v>37</v>
      </c>
      <c r="T12" s="35">
        <v>51</v>
      </c>
      <c r="U12" s="80">
        <f t="shared" si="4"/>
        <v>88</v>
      </c>
      <c r="V12" s="36">
        <v>40</v>
      </c>
      <c r="W12" s="35">
        <v>51</v>
      </c>
      <c r="X12" s="79">
        <f t="shared" si="5"/>
        <v>91</v>
      </c>
      <c r="Y12" s="36">
        <v>34</v>
      </c>
      <c r="Z12" s="35">
        <v>43</v>
      </c>
      <c r="AA12" s="81">
        <f t="shared" si="6"/>
        <v>77</v>
      </c>
      <c r="AB12" s="36">
        <v>38</v>
      </c>
      <c r="AC12" s="35">
        <v>50</v>
      </c>
      <c r="AD12" s="79">
        <f t="shared" si="9"/>
        <v>88</v>
      </c>
      <c r="AE12" s="36">
        <v>37</v>
      </c>
      <c r="AF12" s="35">
        <v>50</v>
      </c>
      <c r="AG12" s="80">
        <f t="shared" si="8"/>
        <v>87</v>
      </c>
      <c r="AH12" s="48">
        <v>37</v>
      </c>
      <c r="AI12" s="35">
        <v>45</v>
      </c>
      <c r="AJ12" s="82">
        <f t="shared" si="7"/>
        <v>82</v>
      </c>
      <c r="AK12" s="53">
        <f>79+81+77+82</f>
        <v>319</v>
      </c>
      <c r="AL12" s="49"/>
      <c r="AM12" s="35"/>
    </row>
    <row r="13" spans="1:39" ht="12.75">
      <c r="A13">
        <v>11</v>
      </c>
      <c r="B13" s="12" t="s">
        <v>19</v>
      </c>
      <c r="C13" s="46">
        <f t="shared" si="0"/>
        <v>592</v>
      </c>
      <c r="D13" s="36">
        <v>33</v>
      </c>
      <c r="E13" s="36">
        <v>47</v>
      </c>
      <c r="F13" s="79">
        <v>80</v>
      </c>
      <c r="G13" s="36">
        <v>36</v>
      </c>
      <c r="H13" s="36">
        <v>45</v>
      </c>
      <c r="I13" s="80">
        <v>81</v>
      </c>
      <c r="J13" s="36">
        <v>34</v>
      </c>
      <c r="K13" s="35">
        <v>53</v>
      </c>
      <c r="L13" s="79">
        <f t="shared" si="1"/>
        <v>87</v>
      </c>
      <c r="M13" s="36">
        <v>40</v>
      </c>
      <c r="N13" s="35">
        <v>55</v>
      </c>
      <c r="O13" s="80">
        <f t="shared" si="2"/>
        <v>95</v>
      </c>
      <c r="P13" s="36">
        <v>34</v>
      </c>
      <c r="Q13" s="35">
        <v>50</v>
      </c>
      <c r="R13" s="79">
        <f t="shared" si="3"/>
        <v>84</v>
      </c>
      <c r="S13" s="36">
        <v>35</v>
      </c>
      <c r="T13" s="35">
        <v>53</v>
      </c>
      <c r="U13" s="80">
        <f t="shared" si="4"/>
        <v>88</v>
      </c>
      <c r="V13" s="36"/>
      <c r="W13" s="35"/>
      <c r="X13" s="82">
        <v>0</v>
      </c>
      <c r="Y13" s="36"/>
      <c r="Z13" s="35"/>
      <c r="AA13" s="81">
        <v>0</v>
      </c>
      <c r="AB13" s="36"/>
      <c r="AC13" s="35"/>
      <c r="AD13" s="82">
        <v>0</v>
      </c>
      <c r="AE13" s="36">
        <v>33</v>
      </c>
      <c r="AF13" s="35">
        <v>43</v>
      </c>
      <c r="AG13" s="81">
        <f t="shared" si="8"/>
        <v>76</v>
      </c>
      <c r="AH13" s="48">
        <v>34</v>
      </c>
      <c r="AI13" s="35">
        <v>43</v>
      </c>
      <c r="AJ13" s="79">
        <f t="shared" si="7"/>
        <v>77</v>
      </c>
      <c r="AK13" s="62">
        <v>76</v>
      </c>
      <c r="AL13" s="49"/>
      <c r="AM13" s="35"/>
    </row>
    <row r="14" spans="1:39" ht="12.75">
      <c r="A14">
        <f aca="true" t="shared" si="10" ref="A14:A28">-2+ROW(A14)</f>
        <v>12</v>
      </c>
      <c r="B14" s="12" t="s">
        <v>21</v>
      </c>
      <c r="C14" s="46">
        <f t="shared" si="0"/>
        <v>571</v>
      </c>
      <c r="D14" s="36">
        <v>38</v>
      </c>
      <c r="E14" s="36">
        <v>54</v>
      </c>
      <c r="F14" s="79">
        <v>92</v>
      </c>
      <c r="G14" s="80">
        <v>35</v>
      </c>
      <c r="H14" s="80">
        <v>50</v>
      </c>
      <c r="I14" s="80">
        <v>85</v>
      </c>
      <c r="J14" s="80">
        <v>34</v>
      </c>
      <c r="K14" s="84">
        <v>49</v>
      </c>
      <c r="L14" s="79">
        <f t="shared" si="1"/>
        <v>83</v>
      </c>
      <c r="M14" s="80">
        <v>33</v>
      </c>
      <c r="N14" s="84">
        <v>49</v>
      </c>
      <c r="O14" s="80">
        <f t="shared" si="2"/>
        <v>82</v>
      </c>
      <c r="P14" s="80">
        <v>34</v>
      </c>
      <c r="Q14" s="84">
        <v>48</v>
      </c>
      <c r="R14" s="79">
        <f t="shared" si="3"/>
        <v>82</v>
      </c>
      <c r="S14" s="80">
        <v>32</v>
      </c>
      <c r="T14" s="84">
        <v>42</v>
      </c>
      <c r="U14" s="80">
        <f t="shared" si="4"/>
        <v>74</v>
      </c>
      <c r="V14" s="36"/>
      <c r="W14" s="35"/>
      <c r="X14" s="82">
        <v>0</v>
      </c>
      <c r="Y14" s="36">
        <v>33</v>
      </c>
      <c r="Z14" s="35">
        <v>40</v>
      </c>
      <c r="AA14" s="80">
        <f>+Y14+Z14</f>
        <v>73</v>
      </c>
      <c r="AB14" s="36"/>
      <c r="AC14" s="35"/>
      <c r="AD14" s="82">
        <v>0</v>
      </c>
      <c r="AE14" s="36"/>
      <c r="AF14" s="35"/>
      <c r="AG14" s="81">
        <v>0</v>
      </c>
      <c r="AH14" s="48"/>
      <c r="AI14" s="35"/>
      <c r="AJ14" s="82">
        <f t="shared" si="7"/>
        <v>0</v>
      </c>
      <c r="AK14" s="53">
        <v>0</v>
      </c>
      <c r="AL14" s="49"/>
      <c r="AM14" s="35"/>
    </row>
    <row r="15" spans="1:39" ht="12.75">
      <c r="A15">
        <f t="shared" si="10"/>
        <v>13</v>
      </c>
      <c r="B15" s="12" t="s">
        <v>25</v>
      </c>
      <c r="C15" s="46">
        <f t="shared" si="0"/>
        <v>545</v>
      </c>
      <c r="D15" s="36">
        <v>34</v>
      </c>
      <c r="E15" s="36">
        <v>51</v>
      </c>
      <c r="F15" s="79">
        <v>85</v>
      </c>
      <c r="G15" s="80">
        <v>32</v>
      </c>
      <c r="H15" s="80">
        <v>43</v>
      </c>
      <c r="I15" s="80">
        <v>75</v>
      </c>
      <c r="J15" s="36"/>
      <c r="K15" s="36"/>
      <c r="L15" s="82">
        <v>0</v>
      </c>
      <c r="M15" s="36">
        <v>35</v>
      </c>
      <c r="N15" s="36">
        <v>47</v>
      </c>
      <c r="O15" s="80">
        <f t="shared" si="2"/>
        <v>82</v>
      </c>
      <c r="P15" s="80">
        <v>31</v>
      </c>
      <c r="Q15" s="84">
        <v>44</v>
      </c>
      <c r="R15" s="79">
        <f t="shared" si="3"/>
        <v>75</v>
      </c>
      <c r="S15" s="36">
        <v>34</v>
      </c>
      <c r="T15" s="35">
        <v>44</v>
      </c>
      <c r="U15" s="80">
        <f t="shared" si="4"/>
        <v>78</v>
      </c>
      <c r="V15" s="36"/>
      <c r="W15" s="35"/>
      <c r="X15" s="82">
        <v>0</v>
      </c>
      <c r="Y15" s="36">
        <v>33</v>
      </c>
      <c r="Z15" s="35">
        <v>38</v>
      </c>
      <c r="AA15" s="80">
        <f>+Y15+Z15</f>
        <v>71</v>
      </c>
      <c r="AB15" s="80">
        <v>33</v>
      </c>
      <c r="AC15" s="84">
        <v>46</v>
      </c>
      <c r="AD15" s="79">
        <f>+AB15+AC15</f>
        <v>79</v>
      </c>
      <c r="AE15" s="36"/>
      <c r="AF15" s="35"/>
      <c r="AG15" s="81">
        <v>0</v>
      </c>
      <c r="AH15" s="85"/>
      <c r="AI15" s="86"/>
      <c r="AJ15" s="82">
        <f t="shared" si="7"/>
        <v>0</v>
      </c>
      <c r="AK15" s="53">
        <v>0</v>
      </c>
      <c r="AL15" s="49"/>
      <c r="AM15" s="35"/>
    </row>
    <row r="16" spans="1:39" ht="12.75">
      <c r="A16">
        <f t="shared" si="10"/>
        <v>14</v>
      </c>
      <c r="B16" s="12" t="s">
        <v>26</v>
      </c>
      <c r="C16" s="46">
        <f t="shared" si="0"/>
        <v>471</v>
      </c>
      <c r="D16" s="36">
        <v>33</v>
      </c>
      <c r="E16" s="36">
        <v>48</v>
      </c>
      <c r="F16" s="79">
        <v>81</v>
      </c>
      <c r="G16" s="80">
        <v>31</v>
      </c>
      <c r="H16" s="80">
        <v>47</v>
      </c>
      <c r="I16" s="80">
        <v>78</v>
      </c>
      <c r="J16" s="80">
        <v>32</v>
      </c>
      <c r="K16" s="84">
        <v>44</v>
      </c>
      <c r="L16" s="79">
        <f>+J16+K16</f>
        <v>76</v>
      </c>
      <c r="M16" s="36"/>
      <c r="N16" s="35"/>
      <c r="O16" s="80">
        <v>0</v>
      </c>
      <c r="P16" s="36"/>
      <c r="Q16" s="35"/>
      <c r="R16" s="82">
        <v>0</v>
      </c>
      <c r="S16" s="36">
        <v>31</v>
      </c>
      <c r="T16" s="35">
        <v>52</v>
      </c>
      <c r="U16" s="80">
        <f t="shared" si="4"/>
        <v>83</v>
      </c>
      <c r="V16" s="36"/>
      <c r="W16" s="35"/>
      <c r="X16" s="82">
        <v>0</v>
      </c>
      <c r="Y16" s="36">
        <v>32</v>
      </c>
      <c r="Z16" s="35">
        <v>41</v>
      </c>
      <c r="AA16" s="80">
        <f>+Y16+Z16</f>
        <v>73</v>
      </c>
      <c r="AB16" s="36"/>
      <c r="AC16" s="35"/>
      <c r="AD16" s="82">
        <v>0</v>
      </c>
      <c r="AE16" s="36">
        <v>36</v>
      </c>
      <c r="AF16" s="35">
        <v>44</v>
      </c>
      <c r="AG16" s="80">
        <f>+AE16+AF16</f>
        <v>80</v>
      </c>
      <c r="AH16" s="48"/>
      <c r="AI16" s="35"/>
      <c r="AJ16" s="82">
        <f t="shared" si="7"/>
        <v>0</v>
      </c>
      <c r="AK16" s="53">
        <v>0</v>
      </c>
      <c r="AL16" s="49"/>
      <c r="AM16" s="35"/>
    </row>
    <row r="17" spans="1:39" ht="12.75">
      <c r="A17">
        <f t="shared" si="10"/>
        <v>15</v>
      </c>
      <c r="B17" s="12" t="s">
        <v>66</v>
      </c>
      <c r="C17" s="46">
        <f t="shared" si="0"/>
        <v>463</v>
      </c>
      <c r="D17" s="36"/>
      <c r="E17" s="36"/>
      <c r="F17" s="79">
        <v>0</v>
      </c>
      <c r="G17" s="36"/>
      <c r="H17" s="36"/>
      <c r="I17" s="81">
        <v>0</v>
      </c>
      <c r="J17" s="36">
        <v>33</v>
      </c>
      <c r="K17" s="36">
        <v>45</v>
      </c>
      <c r="L17" s="79">
        <f>+J17+K17</f>
        <v>78</v>
      </c>
      <c r="M17" s="36"/>
      <c r="N17" s="36"/>
      <c r="O17" s="81">
        <v>0</v>
      </c>
      <c r="P17" s="36"/>
      <c r="Q17" s="36"/>
      <c r="R17" s="82">
        <v>0</v>
      </c>
      <c r="S17" s="36">
        <v>32</v>
      </c>
      <c r="T17" s="36">
        <v>47</v>
      </c>
      <c r="U17" s="80">
        <f t="shared" si="4"/>
        <v>79</v>
      </c>
      <c r="V17" s="80">
        <v>34</v>
      </c>
      <c r="W17" s="84">
        <v>47</v>
      </c>
      <c r="X17" s="79">
        <f>+V17+W17</f>
        <v>81</v>
      </c>
      <c r="Y17" s="36"/>
      <c r="Z17" s="35"/>
      <c r="AA17" s="81">
        <v>0</v>
      </c>
      <c r="AB17" s="36">
        <v>33</v>
      </c>
      <c r="AC17" s="35">
        <v>47</v>
      </c>
      <c r="AD17" s="79">
        <f>+AB17+AC17</f>
        <v>80</v>
      </c>
      <c r="AE17" s="80">
        <v>34</v>
      </c>
      <c r="AF17" s="84">
        <v>42</v>
      </c>
      <c r="AG17" s="80">
        <f>+AE17+AF17</f>
        <v>76</v>
      </c>
      <c r="AH17" s="87">
        <v>32</v>
      </c>
      <c r="AI17" s="84">
        <v>37</v>
      </c>
      <c r="AJ17" s="79">
        <f t="shared" si="7"/>
        <v>69</v>
      </c>
      <c r="AK17" s="53">
        <v>0</v>
      </c>
      <c r="AL17" s="49"/>
      <c r="AM17" s="35"/>
    </row>
    <row r="18" spans="1:38" ht="12.75">
      <c r="A18">
        <f t="shared" si="10"/>
        <v>16</v>
      </c>
      <c r="B18" s="13" t="s">
        <v>54</v>
      </c>
      <c r="C18" s="47">
        <f t="shared" si="0"/>
        <v>394</v>
      </c>
      <c r="D18" s="51"/>
      <c r="E18" s="51"/>
      <c r="F18" s="88">
        <v>0</v>
      </c>
      <c r="G18" s="51">
        <v>32</v>
      </c>
      <c r="H18" s="51">
        <v>48</v>
      </c>
      <c r="I18" s="99">
        <v>80</v>
      </c>
      <c r="J18" s="51"/>
      <c r="K18" s="51"/>
      <c r="L18" s="88">
        <v>0</v>
      </c>
      <c r="M18" s="51"/>
      <c r="N18" s="51"/>
      <c r="O18" s="90">
        <v>0</v>
      </c>
      <c r="P18" s="51">
        <v>32</v>
      </c>
      <c r="Q18" s="52">
        <v>46</v>
      </c>
      <c r="R18" s="88">
        <f>+P18+Q18</f>
        <v>78</v>
      </c>
      <c r="S18" s="51">
        <v>36</v>
      </c>
      <c r="T18" s="52">
        <v>45</v>
      </c>
      <c r="U18" s="99">
        <f t="shared" si="4"/>
        <v>81</v>
      </c>
      <c r="V18" s="51"/>
      <c r="W18" s="52"/>
      <c r="X18" s="90">
        <v>0</v>
      </c>
      <c r="Y18" s="51"/>
      <c r="Z18" s="52"/>
      <c r="AA18" s="90">
        <v>0</v>
      </c>
      <c r="AB18" s="51">
        <v>34</v>
      </c>
      <c r="AC18" s="52">
        <v>49</v>
      </c>
      <c r="AD18" s="88">
        <f>+AB18+AC18</f>
        <v>83</v>
      </c>
      <c r="AE18" s="51"/>
      <c r="AF18" s="52"/>
      <c r="AG18" s="90">
        <v>0</v>
      </c>
      <c r="AH18" s="50">
        <v>32</v>
      </c>
      <c r="AI18" s="52">
        <v>40</v>
      </c>
      <c r="AJ18" s="88">
        <f t="shared" si="7"/>
        <v>72</v>
      </c>
      <c r="AK18" s="53">
        <v>0</v>
      </c>
      <c r="AL18" s="49"/>
    </row>
    <row r="19" spans="1:38" ht="12.75" hidden="1">
      <c r="A19">
        <f t="shared" si="10"/>
        <v>17</v>
      </c>
      <c r="B19" s="12" t="s">
        <v>90</v>
      </c>
      <c r="C19" s="46">
        <f t="shared" si="0"/>
        <v>254</v>
      </c>
      <c r="D19" s="36"/>
      <c r="E19" s="36"/>
      <c r="F19" s="79">
        <v>0</v>
      </c>
      <c r="G19" s="80"/>
      <c r="H19" s="80"/>
      <c r="I19" s="80">
        <v>0</v>
      </c>
      <c r="J19" s="80"/>
      <c r="K19" s="80"/>
      <c r="L19" s="79">
        <v>0</v>
      </c>
      <c r="M19" s="80"/>
      <c r="N19" s="80"/>
      <c r="O19" s="79">
        <v>0</v>
      </c>
      <c r="P19" s="36"/>
      <c r="Q19" s="36"/>
      <c r="R19" s="82">
        <v>0</v>
      </c>
      <c r="S19" s="36"/>
      <c r="T19" s="36"/>
      <c r="U19" s="82">
        <v>0</v>
      </c>
      <c r="V19" s="36">
        <v>35</v>
      </c>
      <c r="W19" s="35">
        <v>50</v>
      </c>
      <c r="X19" s="79">
        <f>+V19+W19</f>
        <v>85</v>
      </c>
      <c r="Y19" s="36">
        <v>36</v>
      </c>
      <c r="Z19" s="35">
        <v>51</v>
      </c>
      <c r="AA19" s="80">
        <f>+Y19+Z19</f>
        <v>87</v>
      </c>
      <c r="AB19" s="36"/>
      <c r="AC19" s="35"/>
      <c r="AD19" s="82">
        <v>0</v>
      </c>
      <c r="AE19" s="82">
        <v>0</v>
      </c>
      <c r="AF19" s="82">
        <v>0</v>
      </c>
      <c r="AG19" s="82">
        <v>0</v>
      </c>
      <c r="AH19" s="48">
        <v>36</v>
      </c>
      <c r="AI19" s="35">
        <v>46</v>
      </c>
      <c r="AJ19" s="79">
        <f t="shared" si="7"/>
        <v>82</v>
      </c>
      <c r="AK19" s="53">
        <v>0</v>
      </c>
      <c r="AL19" s="49"/>
    </row>
    <row r="20" spans="1:38" ht="12.75" hidden="1">
      <c r="A20">
        <f t="shared" si="10"/>
        <v>18</v>
      </c>
      <c r="B20" s="12" t="s">
        <v>51</v>
      </c>
      <c r="C20" s="46">
        <f t="shared" si="0"/>
        <v>250</v>
      </c>
      <c r="D20" s="36"/>
      <c r="E20" s="36"/>
      <c r="F20" s="79">
        <v>0</v>
      </c>
      <c r="G20" s="36">
        <v>36</v>
      </c>
      <c r="H20" s="36">
        <v>49</v>
      </c>
      <c r="I20" s="79">
        <v>85</v>
      </c>
      <c r="J20" s="36"/>
      <c r="K20" s="36"/>
      <c r="L20" s="79">
        <v>0</v>
      </c>
      <c r="M20" s="80"/>
      <c r="N20" s="80"/>
      <c r="O20" s="79">
        <v>0</v>
      </c>
      <c r="P20" s="80"/>
      <c r="Q20" s="80"/>
      <c r="R20" s="79">
        <v>0</v>
      </c>
      <c r="S20" s="36"/>
      <c r="T20" s="36"/>
      <c r="U20" s="82">
        <v>0</v>
      </c>
      <c r="V20" s="36">
        <v>36</v>
      </c>
      <c r="W20" s="36">
        <v>48</v>
      </c>
      <c r="X20" s="79">
        <f>+V20+W20</f>
        <v>84</v>
      </c>
      <c r="Y20" s="36">
        <v>36</v>
      </c>
      <c r="Z20" s="35">
        <v>45</v>
      </c>
      <c r="AA20" s="79">
        <f>+Y20+Z20</f>
        <v>81</v>
      </c>
      <c r="AB20" s="36"/>
      <c r="AC20" s="35"/>
      <c r="AD20" s="82">
        <v>0</v>
      </c>
      <c r="AE20" s="81">
        <v>0</v>
      </c>
      <c r="AF20" s="81">
        <v>0</v>
      </c>
      <c r="AG20" s="82">
        <v>0</v>
      </c>
      <c r="AH20" s="48"/>
      <c r="AI20" s="35"/>
      <c r="AJ20" s="82">
        <f t="shared" si="7"/>
        <v>0</v>
      </c>
      <c r="AK20" s="53">
        <v>0</v>
      </c>
      <c r="AL20" s="49"/>
    </row>
    <row r="21" spans="1:38" ht="12.75" hidden="1">
      <c r="A21">
        <f t="shared" si="10"/>
        <v>19</v>
      </c>
      <c r="B21" s="12" t="s">
        <v>40</v>
      </c>
      <c r="C21" s="46">
        <f t="shared" si="0"/>
        <v>246</v>
      </c>
      <c r="D21" s="36"/>
      <c r="E21" s="36"/>
      <c r="F21" s="79">
        <v>0</v>
      </c>
      <c r="G21" s="80"/>
      <c r="H21" s="80"/>
      <c r="I21" s="80">
        <v>0</v>
      </c>
      <c r="J21" s="80"/>
      <c r="K21" s="80"/>
      <c r="L21" s="79">
        <v>0</v>
      </c>
      <c r="M21" s="80"/>
      <c r="N21" s="80"/>
      <c r="O21" s="79">
        <v>0</v>
      </c>
      <c r="P21" s="36">
        <v>33</v>
      </c>
      <c r="Q21" s="36">
        <v>56</v>
      </c>
      <c r="R21" s="79">
        <f>+P21+Q21</f>
        <v>89</v>
      </c>
      <c r="S21" s="36"/>
      <c r="T21" s="36"/>
      <c r="U21" s="82">
        <v>0</v>
      </c>
      <c r="V21" s="36"/>
      <c r="W21" s="36"/>
      <c r="X21" s="82">
        <v>0</v>
      </c>
      <c r="Y21" s="36"/>
      <c r="Z21" s="36"/>
      <c r="AA21" s="81">
        <v>0</v>
      </c>
      <c r="AB21" s="36">
        <v>36</v>
      </c>
      <c r="AC21" s="36">
        <v>53</v>
      </c>
      <c r="AD21" s="79">
        <f>+AB21+AC21</f>
        <v>89</v>
      </c>
      <c r="AE21" s="53"/>
      <c r="AF21" s="53"/>
      <c r="AG21" s="82">
        <v>0</v>
      </c>
      <c r="AH21" s="48">
        <v>33</v>
      </c>
      <c r="AI21" s="36">
        <v>35</v>
      </c>
      <c r="AJ21" s="79">
        <f t="shared" si="7"/>
        <v>68</v>
      </c>
      <c r="AK21" s="53">
        <v>0</v>
      </c>
      <c r="AL21" s="49"/>
    </row>
    <row r="22" spans="1:38" ht="12.75" hidden="1">
      <c r="A22">
        <f t="shared" si="10"/>
        <v>20</v>
      </c>
      <c r="B22" s="12" t="s">
        <v>123</v>
      </c>
      <c r="C22" s="46">
        <f t="shared" si="0"/>
        <v>230</v>
      </c>
      <c r="D22" s="36"/>
      <c r="E22" s="36"/>
      <c r="F22" s="79">
        <v>0</v>
      </c>
      <c r="G22" s="80"/>
      <c r="H22" s="80"/>
      <c r="I22" s="79">
        <v>0</v>
      </c>
      <c r="J22" s="80"/>
      <c r="K22" s="80"/>
      <c r="L22" s="79">
        <v>0</v>
      </c>
      <c r="M22" s="80"/>
      <c r="N22" s="80"/>
      <c r="O22" s="79">
        <v>0</v>
      </c>
      <c r="P22" s="80"/>
      <c r="Q22" s="80"/>
      <c r="R22" s="96">
        <v>0</v>
      </c>
      <c r="S22" s="36"/>
      <c r="T22" s="36"/>
      <c r="U22" s="82">
        <v>0</v>
      </c>
      <c r="V22" s="36"/>
      <c r="W22" s="36"/>
      <c r="X22" s="82">
        <v>0</v>
      </c>
      <c r="Y22" s="36"/>
      <c r="Z22" s="36"/>
      <c r="AA22" s="81">
        <v>0</v>
      </c>
      <c r="AB22" s="36">
        <v>34</v>
      </c>
      <c r="AC22" s="36">
        <v>48</v>
      </c>
      <c r="AD22" s="79">
        <f>+AB22+AC22</f>
        <v>82</v>
      </c>
      <c r="AE22" s="53">
        <v>34</v>
      </c>
      <c r="AF22" s="53">
        <v>41</v>
      </c>
      <c r="AG22" s="79">
        <f>+AE22+AF22</f>
        <v>75</v>
      </c>
      <c r="AH22" s="48">
        <v>34</v>
      </c>
      <c r="AI22" s="36">
        <v>39</v>
      </c>
      <c r="AJ22" s="79">
        <f t="shared" si="7"/>
        <v>73</v>
      </c>
      <c r="AK22" s="53">
        <v>0</v>
      </c>
      <c r="AL22" s="49"/>
    </row>
    <row r="23" spans="1:38" ht="12.75" hidden="1">
      <c r="A23">
        <f t="shared" si="10"/>
        <v>21</v>
      </c>
      <c r="B23" s="12" t="s">
        <v>113</v>
      </c>
      <c r="C23" s="46">
        <f t="shared" si="0"/>
        <v>214</v>
      </c>
      <c r="D23" s="36"/>
      <c r="E23" s="36"/>
      <c r="F23" s="79">
        <v>0</v>
      </c>
      <c r="G23" s="80"/>
      <c r="H23" s="80"/>
      <c r="I23" s="80">
        <v>0</v>
      </c>
      <c r="J23" s="80"/>
      <c r="K23" s="80"/>
      <c r="L23" s="79">
        <v>0</v>
      </c>
      <c r="M23" s="80"/>
      <c r="N23" s="80"/>
      <c r="O23" s="79">
        <v>0</v>
      </c>
      <c r="P23" s="80"/>
      <c r="Q23" s="80"/>
      <c r="R23" s="96">
        <v>0</v>
      </c>
      <c r="S23" s="36"/>
      <c r="T23" s="36"/>
      <c r="U23" s="82">
        <v>0</v>
      </c>
      <c r="V23" s="36"/>
      <c r="W23" s="36"/>
      <c r="X23" s="82">
        <v>0</v>
      </c>
      <c r="Y23" s="36">
        <v>35</v>
      </c>
      <c r="Z23" s="35">
        <v>39</v>
      </c>
      <c r="AA23" s="79">
        <f>+Y23+Z23</f>
        <v>74</v>
      </c>
      <c r="AB23" s="36"/>
      <c r="AC23" s="35"/>
      <c r="AD23" s="82">
        <v>0</v>
      </c>
      <c r="AE23" s="53">
        <v>34</v>
      </c>
      <c r="AF23" s="62">
        <v>39</v>
      </c>
      <c r="AG23" s="79">
        <f>+AE23+AF23</f>
        <v>73</v>
      </c>
      <c r="AH23" s="48">
        <v>31</v>
      </c>
      <c r="AI23" s="35">
        <v>36</v>
      </c>
      <c r="AJ23" s="79">
        <f t="shared" si="7"/>
        <v>67</v>
      </c>
      <c r="AK23" s="53">
        <v>0</v>
      </c>
      <c r="AL23" s="49"/>
    </row>
    <row r="24" spans="1:38" ht="12.75" hidden="1">
      <c r="A24">
        <f t="shared" si="10"/>
        <v>22</v>
      </c>
      <c r="B24" s="12" t="s">
        <v>108</v>
      </c>
      <c r="C24" s="46">
        <f t="shared" si="0"/>
        <v>181</v>
      </c>
      <c r="D24" s="36"/>
      <c r="E24" s="36"/>
      <c r="F24" s="79">
        <v>0</v>
      </c>
      <c r="G24" s="80"/>
      <c r="H24" s="80"/>
      <c r="I24" s="79">
        <v>0</v>
      </c>
      <c r="J24" s="80"/>
      <c r="K24" s="80"/>
      <c r="L24" s="79">
        <v>0</v>
      </c>
      <c r="M24" s="80"/>
      <c r="N24" s="80"/>
      <c r="O24" s="79">
        <v>0</v>
      </c>
      <c r="P24" s="80"/>
      <c r="Q24" s="80"/>
      <c r="R24" s="79">
        <v>0</v>
      </c>
      <c r="S24" s="36"/>
      <c r="T24" s="36"/>
      <c r="U24" s="82">
        <v>0</v>
      </c>
      <c r="V24" s="36"/>
      <c r="W24" s="36"/>
      <c r="X24" s="82">
        <v>0</v>
      </c>
      <c r="Y24" s="36">
        <v>37</v>
      </c>
      <c r="Z24" s="36">
        <v>58</v>
      </c>
      <c r="AA24" s="79">
        <f>+Y24+Z24</f>
        <v>95</v>
      </c>
      <c r="AB24" s="36"/>
      <c r="AC24" s="36"/>
      <c r="AD24" s="82">
        <v>0</v>
      </c>
      <c r="AE24" s="36"/>
      <c r="AF24" s="36"/>
      <c r="AG24" s="81">
        <v>0</v>
      </c>
      <c r="AH24" s="48">
        <v>35</v>
      </c>
      <c r="AI24" s="36">
        <v>51</v>
      </c>
      <c r="AJ24" s="79">
        <f t="shared" si="7"/>
        <v>86</v>
      </c>
      <c r="AK24" s="53">
        <v>0</v>
      </c>
      <c r="AL24" s="49"/>
    </row>
    <row r="25" spans="1:38" ht="12.75" hidden="1">
      <c r="A25">
        <f t="shared" si="10"/>
        <v>23</v>
      </c>
      <c r="B25" s="16" t="s">
        <v>143</v>
      </c>
      <c r="C25" s="46">
        <f t="shared" si="0"/>
        <v>179</v>
      </c>
      <c r="D25" s="36"/>
      <c r="E25" s="36"/>
      <c r="F25" s="79">
        <v>0</v>
      </c>
      <c r="G25" s="80"/>
      <c r="H25" s="80"/>
      <c r="I25" s="79">
        <v>0</v>
      </c>
      <c r="J25" s="80"/>
      <c r="K25" s="80"/>
      <c r="L25" s="79">
        <v>0</v>
      </c>
      <c r="M25" s="80"/>
      <c r="N25" s="80"/>
      <c r="O25" s="79">
        <v>0</v>
      </c>
      <c r="P25" s="80"/>
      <c r="Q25" s="80"/>
      <c r="R25" s="79">
        <v>0</v>
      </c>
      <c r="S25" s="36"/>
      <c r="T25" s="36"/>
      <c r="U25" s="82">
        <v>0</v>
      </c>
      <c r="V25" s="36"/>
      <c r="W25" s="36"/>
      <c r="X25" s="82">
        <v>0</v>
      </c>
      <c r="Y25" s="36"/>
      <c r="Z25" s="36"/>
      <c r="AA25" s="81">
        <v>0</v>
      </c>
      <c r="AB25" s="36"/>
      <c r="AC25" s="36"/>
      <c r="AD25" s="82">
        <v>0</v>
      </c>
      <c r="AE25" s="36">
        <v>38</v>
      </c>
      <c r="AF25" s="36">
        <v>55</v>
      </c>
      <c r="AG25" s="80">
        <f>+AE25+AF25</f>
        <v>93</v>
      </c>
      <c r="AH25" s="48">
        <v>33</v>
      </c>
      <c r="AI25" s="36">
        <v>53</v>
      </c>
      <c r="AJ25" s="79">
        <f t="shared" si="7"/>
        <v>86</v>
      </c>
      <c r="AK25" s="53">
        <v>0</v>
      </c>
      <c r="AL25" s="49"/>
    </row>
    <row r="26" spans="1:38" ht="12.75" hidden="1">
      <c r="A26">
        <f t="shared" si="10"/>
        <v>24</v>
      </c>
      <c r="B26" s="12" t="s">
        <v>53</v>
      </c>
      <c r="C26" s="46">
        <f t="shared" si="0"/>
        <v>175</v>
      </c>
      <c r="D26" s="36"/>
      <c r="E26" s="36"/>
      <c r="F26" s="79">
        <v>0</v>
      </c>
      <c r="G26" s="80">
        <v>34</v>
      </c>
      <c r="H26" s="80">
        <v>52</v>
      </c>
      <c r="I26" s="79">
        <v>86</v>
      </c>
      <c r="J26" s="80"/>
      <c r="K26" s="80"/>
      <c r="L26" s="79">
        <v>0</v>
      </c>
      <c r="M26" s="80"/>
      <c r="N26" s="80"/>
      <c r="O26" s="79">
        <v>0</v>
      </c>
      <c r="P26" s="80"/>
      <c r="Q26" s="80"/>
      <c r="R26" s="79">
        <v>0</v>
      </c>
      <c r="S26" s="80"/>
      <c r="T26" s="80"/>
      <c r="U26" s="79">
        <v>0</v>
      </c>
      <c r="V26" s="36"/>
      <c r="W26" s="36"/>
      <c r="X26" s="82">
        <v>0</v>
      </c>
      <c r="Y26" s="36">
        <v>37</v>
      </c>
      <c r="Z26" s="36">
        <v>52</v>
      </c>
      <c r="AA26" s="79">
        <f>+Y26+Z26</f>
        <v>89</v>
      </c>
      <c r="AB26" s="36"/>
      <c r="AC26" s="36"/>
      <c r="AD26" s="82">
        <v>0</v>
      </c>
      <c r="AE26" s="81">
        <v>0</v>
      </c>
      <c r="AF26" s="81">
        <v>0</v>
      </c>
      <c r="AG26" s="82">
        <v>0</v>
      </c>
      <c r="AH26" s="48"/>
      <c r="AI26" s="36"/>
      <c r="AJ26" s="82">
        <f t="shared" si="7"/>
        <v>0</v>
      </c>
      <c r="AK26" s="53">
        <v>0</v>
      </c>
      <c r="AL26" s="49"/>
    </row>
    <row r="27" spans="1:38" ht="12.75" hidden="1">
      <c r="A27">
        <v>24</v>
      </c>
      <c r="B27" s="16" t="s">
        <v>3</v>
      </c>
      <c r="C27" s="46">
        <f t="shared" si="0"/>
        <v>175</v>
      </c>
      <c r="D27" s="36"/>
      <c r="E27" s="36"/>
      <c r="F27" s="79">
        <v>0</v>
      </c>
      <c r="G27" s="80"/>
      <c r="H27" s="80"/>
      <c r="I27" s="79">
        <v>0</v>
      </c>
      <c r="J27" s="80"/>
      <c r="K27" s="80"/>
      <c r="L27" s="79">
        <v>0</v>
      </c>
      <c r="M27" s="80"/>
      <c r="N27" s="80"/>
      <c r="O27" s="79">
        <v>0</v>
      </c>
      <c r="P27" s="80"/>
      <c r="Q27" s="80"/>
      <c r="R27" s="79">
        <v>0</v>
      </c>
      <c r="S27" s="36"/>
      <c r="T27" s="36"/>
      <c r="U27" s="82">
        <v>0</v>
      </c>
      <c r="V27" s="36"/>
      <c r="W27" s="36"/>
      <c r="X27" s="82">
        <v>0</v>
      </c>
      <c r="Y27" s="36"/>
      <c r="Z27" s="36"/>
      <c r="AA27" s="81">
        <v>0</v>
      </c>
      <c r="AB27" s="36"/>
      <c r="AC27" s="36"/>
      <c r="AD27" s="82">
        <v>0</v>
      </c>
      <c r="AE27" s="36">
        <v>40</v>
      </c>
      <c r="AF27" s="36">
        <v>51</v>
      </c>
      <c r="AG27" s="79">
        <f>+AE27+AF27</f>
        <v>91</v>
      </c>
      <c r="AH27" s="48">
        <v>37</v>
      </c>
      <c r="AI27" s="36">
        <v>47</v>
      </c>
      <c r="AJ27" s="79">
        <f t="shared" si="7"/>
        <v>84</v>
      </c>
      <c r="AK27" s="53">
        <v>0</v>
      </c>
      <c r="AL27" s="49"/>
    </row>
    <row r="28" spans="1:38" ht="12.75" hidden="1">
      <c r="A28">
        <f t="shared" si="10"/>
        <v>26</v>
      </c>
      <c r="B28" s="12" t="s">
        <v>110</v>
      </c>
      <c r="C28" s="46">
        <f t="shared" si="0"/>
        <v>172</v>
      </c>
      <c r="D28" s="36"/>
      <c r="E28" s="36"/>
      <c r="F28" s="79">
        <v>0</v>
      </c>
      <c r="G28" s="80"/>
      <c r="H28" s="80"/>
      <c r="I28" s="79">
        <v>0</v>
      </c>
      <c r="J28" s="80"/>
      <c r="K28" s="80"/>
      <c r="L28" s="79">
        <v>0</v>
      </c>
      <c r="M28" s="80"/>
      <c r="N28" s="80"/>
      <c r="O28" s="79">
        <v>0</v>
      </c>
      <c r="P28" s="80"/>
      <c r="Q28" s="80"/>
      <c r="R28" s="79">
        <v>0</v>
      </c>
      <c r="S28" s="36"/>
      <c r="T28" s="36"/>
      <c r="U28" s="82">
        <v>0</v>
      </c>
      <c r="V28" s="36"/>
      <c r="W28" s="36"/>
      <c r="X28" s="82">
        <v>0</v>
      </c>
      <c r="Y28" s="36">
        <v>34</v>
      </c>
      <c r="Z28" s="36">
        <v>46</v>
      </c>
      <c r="AA28" s="79">
        <f>+Y28+Z28</f>
        <v>80</v>
      </c>
      <c r="AB28" s="36"/>
      <c r="AC28" s="36"/>
      <c r="AD28" s="82">
        <v>0</v>
      </c>
      <c r="AE28" s="36"/>
      <c r="AF28" s="36"/>
      <c r="AG28" s="81">
        <v>0</v>
      </c>
      <c r="AH28" s="48">
        <v>40</v>
      </c>
      <c r="AI28" s="36">
        <v>52</v>
      </c>
      <c r="AJ28" s="79">
        <f t="shared" si="7"/>
        <v>92</v>
      </c>
      <c r="AK28" s="53">
        <v>0</v>
      </c>
      <c r="AL28" s="49"/>
    </row>
    <row r="29" spans="1:38" ht="12.75" hidden="1">
      <c r="A29">
        <v>27</v>
      </c>
      <c r="B29" s="16" t="s">
        <v>145</v>
      </c>
      <c r="C29" s="46">
        <f t="shared" si="0"/>
        <v>171</v>
      </c>
      <c r="D29" s="36"/>
      <c r="E29" s="36"/>
      <c r="F29" s="79">
        <v>0</v>
      </c>
      <c r="G29" s="80"/>
      <c r="H29" s="80"/>
      <c r="I29" s="79">
        <v>0</v>
      </c>
      <c r="J29" s="80"/>
      <c r="K29" s="80"/>
      <c r="L29" s="79">
        <v>0</v>
      </c>
      <c r="M29" s="80"/>
      <c r="N29" s="80"/>
      <c r="O29" s="79">
        <v>0</v>
      </c>
      <c r="P29" s="80"/>
      <c r="Q29" s="80"/>
      <c r="R29" s="79">
        <v>0</v>
      </c>
      <c r="S29" s="36"/>
      <c r="T29" s="36"/>
      <c r="U29" s="82">
        <v>0</v>
      </c>
      <c r="V29" s="36"/>
      <c r="W29" s="36"/>
      <c r="X29" s="82">
        <v>0</v>
      </c>
      <c r="Y29" s="36"/>
      <c r="Z29" s="36"/>
      <c r="AA29" s="82">
        <v>0</v>
      </c>
      <c r="AB29" s="36"/>
      <c r="AC29" s="36"/>
      <c r="AD29" s="82">
        <v>0</v>
      </c>
      <c r="AE29" s="36">
        <v>33</v>
      </c>
      <c r="AF29" s="36">
        <v>45</v>
      </c>
      <c r="AG29" s="79">
        <f>+AE29+AF29</f>
        <v>78</v>
      </c>
      <c r="AH29" s="48">
        <v>38</v>
      </c>
      <c r="AI29" s="36">
        <v>55</v>
      </c>
      <c r="AJ29" s="79">
        <f t="shared" si="7"/>
        <v>93</v>
      </c>
      <c r="AK29" s="53">
        <v>0</v>
      </c>
      <c r="AL29" s="49"/>
    </row>
    <row r="30" spans="1:38" ht="12.75" hidden="1">
      <c r="A30">
        <v>28</v>
      </c>
      <c r="B30" s="12" t="s">
        <v>42</v>
      </c>
      <c r="C30" s="46">
        <f t="shared" si="0"/>
        <v>169</v>
      </c>
      <c r="D30" s="36"/>
      <c r="E30" s="36"/>
      <c r="F30" s="79">
        <v>0</v>
      </c>
      <c r="G30" s="80">
        <v>37</v>
      </c>
      <c r="H30" s="80">
        <v>51</v>
      </c>
      <c r="I30" s="79">
        <v>88</v>
      </c>
      <c r="J30" s="80">
        <v>35</v>
      </c>
      <c r="K30" s="84">
        <v>46</v>
      </c>
      <c r="L30" s="79">
        <f>+J30+K30</f>
        <v>81</v>
      </c>
      <c r="M30" s="80"/>
      <c r="N30" s="84"/>
      <c r="O30" s="79">
        <v>0</v>
      </c>
      <c r="P30" s="80"/>
      <c r="Q30" s="84"/>
      <c r="R30" s="79">
        <v>0</v>
      </c>
      <c r="S30" s="80"/>
      <c r="T30" s="84"/>
      <c r="U30" s="79">
        <v>0</v>
      </c>
      <c r="V30" s="80"/>
      <c r="W30" s="84"/>
      <c r="X30" s="79">
        <v>0</v>
      </c>
      <c r="Y30" s="36"/>
      <c r="Z30" s="35"/>
      <c r="AA30" s="82">
        <v>0</v>
      </c>
      <c r="AB30" s="36"/>
      <c r="AC30" s="35"/>
      <c r="AD30" s="82">
        <v>0</v>
      </c>
      <c r="AE30" s="81">
        <v>0</v>
      </c>
      <c r="AF30" s="81">
        <v>0</v>
      </c>
      <c r="AG30" s="81">
        <v>0</v>
      </c>
      <c r="AH30" s="48"/>
      <c r="AI30" s="35"/>
      <c r="AJ30" s="82">
        <f t="shared" si="7"/>
        <v>0</v>
      </c>
      <c r="AK30" s="53">
        <v>0</v>
      </c>
      <c r="AL30" s="49"/>
    </row>
    <row r="31" spans="1:38" ht="12.75" hidden="1">
      <c r="A31">
        <v>29</v>
      </c>
      <c r="B31" s="16" t="s">
        <v>144</v>
      </c>
      <c r="C31" s="46">
        <f t="shared" si="0"/>
        <v>146</v>
      </c>
      <c r="D31" s="36"/>
      <c r="E31" s="36"/>
      <c r="F31" s="79">
        <v>0</v>
      </c>
      <c r="G31" s="80"/>
      <c r="H31" s="80"/>
      <c r="I31" s="79">
        <v>0</v>
      </c>
      <c r="J31" s="80"/>
      <c r="K31" s="80"/>
      <c r="L31" s="79">
        <v>0</v>
      </c>
      <c r="M31" s="80"/>
      <c r="N31" s="80"/>
      <c r="O31" s="79">
        <v>0</v>
      </c>
      <c r="P31" s="80"/>
      <c r="Q31" s="80"/>
      <c r="R31" s="79">
        <v>0</v>
      </c>
      <c r="S31" s="36"/>
      <c r="T31" s="36"/>
      <c r="U31" s="82">
        <v>0</v>
      </c>
      <c r="V31" s="36"/>
      <c r="W31" s="36"/>
      <c r="X31" s="82">
        <v>0</v>
      </c>
      <c r="Y31" s="36"/>
      <c r="Z31" s="36"/>
      <c r="AA31" s="82">
        <v>0</v>
      </c>
      <c r="AB31" s="36"/>
      <c r="AC31" s="36"/>
      <c r="AD31" s="82">
        <v>0</v>
      </c>
      <c r="AE31" s="36">
        <v>35</v>
      </c>
      <c r="AF31" s="36">
        <v>40</v>
      </c>
      <c r="AG31" s="80">
        <f>+AE31+AF31</f>
        <v>75</v>
      </c>
      <c r="AH31" s="48">
        <v>33</v>
      </c>
      <c r="AI31" s="36">
        <v>38</v>
      </c>
      <c r="AJ31" s="79">
        <f t="shared" si="7"/>
        <v>71</v>
      </c>
      <c r="AK31" s="53">
        <v>0</v>
      </c>
      <c r="AL31" s="49"/>
    </row>
    <row r="32" spans="1:38" ht="12.75" hidden="1">
      <c r="A32">
        <v>30</v>
      </c>
      <c r="B32" s="16" t="s">
        <v>156</v>
      </c>
      <c r="C32" s="46">
        <f t="shared" si="0"/>
        <v>98</v>
      </c>
      <c r="D32" s="36"/>
      <c r="E32" s="36"/>
      <c r="F32" s="79">
        <v>0</v>
      </c>
      <c r="G32" s="80"/>
      <c r="H32" s="80"/>
      <c r="I32" s="79">
        <v>0</v>
      </c>
      <c r="J32" s="80"/>
      <c r="K32" s="80"/>
      <c r="L32" s="79">
        <v>0</v>
      </c>
      <c r="M32" s="80"/>
      <c r="N32" s="80"/>
      <c r="O32" s="79">
        <v>0</v>
      </c>
      <c r="P32" s="80"/>
      <c r="Q32" s="80"/>
      <c r="R32" s="79">
        <v>0</v>
      </c>
      <c r="S32" s="80"/>
      <c r="T32" s="80"/>
      <c r="U32" s="79">
        <v>0</v>
      </c>
      <c r="V32" s="36"/>
      <c r="W32" s="36"/>
      <c r="X32" s="82">
        <v>0</v>
      </c>
      <c r="Y32" s="36"/>
      <c r="Z32" s="36"/>
      <c r="AA32" s="82">
        <v>0</v>
      </c>
      <c r="AB32" s="36"/>
      <c r="AC32" s="36"/>
      <c r="AD32" s="82">
        <v>0</v>
      </c>
      <c r="AE32" s="36"/>
      <c r="AF32" s="36"/>
      <c r="AG32" s="82">
        <v>0</v>
      </c>
      <c r="AH32" s="48">
        <v>40</v>
      </c>
      <c r="AI32" s="36">
        <v>58</v>
      </c>
      <c r="AJ32" s="79">
        <f t="shared" si="7"/>
        <v>98</v>
      </c>
      <c r="AK32" s="53">
        <v>0</v>
      </c>
      <c r="AL32" s="49"/>
    </row>
    <row r="33" spans="1:38" ht="12.75" hidden="1">
      <c r="A33">
        <v>31</v>
      </c>
      <c r="B33" s="12" t="s">
        <v>67</v>
      </c>
      <c r="C33" s="46">
        <f t="shared" si="0"/>
        <v>95</v>
      </c>
      <c r="D33" s="36"/>
      <c r="E33" s="36"/>
      <c r="F33" s="79">
        <v>0</v>
      </c>
      <c r="G33" s="80"/>
      <c r="H33" s="80"/>
      <c r="I33" s="79">
        <v>0</v>
      </c>
      <c r="J33" s="80">
        <v>40</v>
      </c>
      <c r="K33" s="80">
        <v>55</v>
      </c>
      <c r="L33" s="79">
        <f>+J33+K33</f>
        <v>95</v>
      </c>
      <c r="M33" s="80"/>
      <c r="N33" s="80"/>
      <c r="O33" s="79">
        <v>0</v>
      </c>
      <c r="P33" s="80"/>
      <c r="Q33" s="80"/>
      <c r="R33" s="79">
        <v>0</v>
      </c>
      <c r="S33" s="80"/>
      <c r="T33" s="80"/>
      <c r="U33" s="79">
        <v>0</v>
      </c>
      <c r="V33" s="80"/>
      <c r="W33" s="80"/>
      <c r="X33" s="79">
        <v>0</v>
      </c>
      <c r="Y33" s="36"/>
      <c r="Z33" s="36"/>
      <c r="AA33" s="81">
        <v>0</v>
      </c>
      <c r="AB33" s="36"/>
      <c r="AC33" s="36"/>
      <c r="AD33" s="82">
        <v>0</v>
      </c>
      <c r="AE33" s="36"/>
      <c r="AF33" s="36"/>
      <c r="AG33" s="82">
        <v>0</v>
      </c>
      <c r="AH33" s="48"/>
      <c r="AI33" s="36"/>
      <c r="AJ33" s="82">
        <f t="shared" si="7"/>
        <v>0</v>
      </c>
      <c r="AK33" s="53">
        <v>0</v>
      </c>
      <c r="AL33" s="49"/>
    </row>
    <row r="34" spans="1:38" ht="12.75" hidden="1">
      <c r="A34">
        <v>32</v>
      </c>
      <c r="B34" s="12" t="s">
        <v>80</v>
      </c>
      <c r="C34" s="46">
        <f t="shared" si="0"/>
        <v>92</v>
      </c>
      <c r="D34" s="36"/>
      <c r="E34" s="36"/>
      <c r="F34" s="79">
        <v>0</v>
      </c>
      <c r="G34" s="80"/>
      <c r="H34" s="80"/>
      <c r="I34" s="79">
        <v>0</v>
      </c>
      <c r="J34" s="80"/>
      <c r="K34" s="80"/>
      <c r="L34" s="79">
        <v>0</v>
      </c>
      <c r="M34" s="80"/>
      <c r="N34" s="80"/>
      <c r="O34" s="79">
        <v>0</v>
      </c>
      <c r="P34" s="80">
        <v>37</v>
      </c>
      <c r="Q34" s="80">
        <v>55</v>
      </c>
      <c r="R34" s="79">
        <f>+P34+Q34</f>
        <v>92</v>
      </c>
      <c r="S34" s="80"/>
      <c r="T34" s="80"/>
      <c r="U34" s="79">
        <v>0</v>
      </c>
      <c r="V34" s="80"/>
      <c r="W34" s="80"/>
      <c r="X34" s="79">
        <v>0</v>
      </c>
      <c r="Y34" s="36"/>
      <c r="Z34" s="36"/>
      <c r="AA34" s="82">
        <v>0</v>
      </c>
      <c r="AB34" s="36"/>
      <c r="AC34" s="36"/>
      <c r="AD34" s="82">
        <v>0</v>
      </c>
      <c r="AE34" s="36"/>
      <c r="AF34" s="36"/>
      <c r="AG34" s="81">
        <v>0</v>
      </c>
      <c r="AH34" s="48"/>
      <c r="AI34" s="36"/>
      <c r="AJ34" s="82">
        <f t="shared" si="7"/>
        <v>0</v>
      </c>
      <c r="AK34" s="53">
        <v>0</v>
      </c>
      <c r="AL34" s="49"/>
    </row>
    <row r="35" spans="1:38" ht="12.75" hidden="1">
      <c r="A35">
        <v>33</v>
      </c>
      <c r="B35" s="16" t="s">
        <v>146</v>
      </c>
      <c r="C35" s="46">
        <f t="shared" si="0"/>
        <v>91</v>
      </c>
      <c r="D35" s="36"/>
      <c r="E35" s="36"/>
      <c r="F35" s="79">
        <v>0</v>
      </c>
      <c r="G35" s="80"/>
      <c r="H35" s="80"/>
      <c r="I35" s="79">
        <v>0</v>
      </c>
      <c r="J35" s="80"/>
      <c r="K35" s="80"/>
      <c r="L35" s="79">
        <v>0</v>
      </c>
      <c r="M35" s="80"/>
      <c r="N35" s="80"/>
      <c r="O35" s="79">
        <v>0</v>
      </c>
      <c r="P35" s="80"/>
      <c r="Q35" s="80"/>
      <c r="R35" s="79">
        <v>0</v>
      </c>
      <c r="S35" s="80"/>
      <c r="T35" s="80"/>
      <c r="U35" s="80">
        <v>0</v>
      </c>
      <c r="V35" s="36"/>
      <c r="W35" s="36"/>
      <c r="X35" s="82">
        <v>0</v>
      </c>
      <c r="Y35" s="36"/>
      <c r="Z35" s="36"/>
      <c r="AA35" s="82">
        <v>0</v>
      </c>
      <c r="AB35" s="36"/>
      <c r="AC35" s="36"/>
      <c r="AD35" s="82">
        <v>0</v>
      </c>
      <c r="AE35" s="36">
        <v>37</v>
      </c>
      <c r="AF35" s="36">
        <v>54</v>
      </c>
      <c r="AG35" s="79">
        <f>+AE35+AF35</f>
        <v>91</v>
      </c>
      <c r="AH35" s="48"/>
      <c r="AI35" s="36"/>
      <c r="AJ35" s="82">
        <f t="shared" si="7"/>
        <v>0</v>
      </c>
      <c r="AK35" s="53">
        <v>0</v>
      </c>
      <c r="AL35" s="49"/>
    </row>
    <row r="36" spans="1:38" ht="12.75" hidden="1">
      <c r="A36">
        <v>34</v>
      </c>
      <c r="B36" s="12" t="s">
        <v>23</v>
      </c>
      <c r="C36" s="46">
        <f t="shared" si="0"/>
        <v>86</v>
      </c>
      <c r="D36" s="36">
        <v>36</v>
      </c>
      <c r="E36" s="36">
        <v>50</v>
      </c>
      <c r="F36" s="79">
        <v>86</v>
      </c>
      <c r="G36" s="80"/>
      <c r="H36" s="80"/>
      <c r="I36" s="79">
        <v>0</v>
      </c>
      <c r="J36" s="80"/>
      <c r="K36" s="80"/>
      <c r="L36" s="79">
        <v>0</v>
      </c>
      <c r="M36" s="80"/>
      <c r="N36" s="80"/>
      <c r="O36" s="79">
        <v>0</v>
      </c>
      <c r="P36" s="80"/>
      <c r="Q36" s="80"/>
      <c r="R36" s="79">
        <v>0</v>
      </c>
      <c r="S36" s="80"/>
      <c r="T36" s="80"/>
      <c r="U36" s="79">
        <v>0</v>
      </c>
      <c r="V36" s="80"/>
      <c r="W36" s="80"/>
      <c r="X36" s="79">
        <v>0</v>
      </c>
      <c r="Y36" s="36"/>
      <c r="Z36" s="36"/>
      <c r="AA36" s="81">
        <v>0</v>
      </c>
      <c r="AB36" s="36"/>
      <c r="AC36" s="36"/>
      <c r="AD36" s="82">
        <v>0</v>
      </c>
      <c r="AE36" s="36"/>
      <c r="AF36" s="36"/>
      <c r="AG36" s="82">
        <v>0</v>
      </c>
      <c r="AH36" s="48"/>
      <c r="AI36" s="36"/>
      <c r="AJ36" s="82">
        <f t="shared" si="7"/>
        <v>0</v>
      </c>
      <c r="AK36" s="53">
        <v>0</v>
      </c>
      <c r="AL36" s="49"/>
    </row>
    <row r="37" spans="1:38" ht="12.75" hidden="1">
      <c r="A37">
        <v>34</v>
      </c>
      <c r="B37" s="12" t="s">
        <v>111</v>
      </c>
      <c r="C37" s="46">
        <f t="shared" si="0"/>
        <v>86</v>
      </c>
      <c r="D37" s="36"/>
      <c r="E37" s="36"/>
      <c r="F37" s="79">
        <v>0</v>
      </c>
      <c r="G37" s="80"/>
      <c r="H37" s="80"/>
      <c r="I37" s="79">
        <v>0</v>
      </c>
      <c r="J37" s="80"/>
      <c r="K37" s="80"/>
      <c r="L37" s="79">
        <v>0</v>
      </c>
      <c r="M37" s="80"/>
      <c r="N37" s="80"/>
      <c r="O37" s="79">
        <v>0</v>
      </c>
      <c r="P37" s="80"/>
      <c r="Q37" s="80"/>
      <c r="R37" s="79">
        <v>0</v>
      </c>
      <c r="S37" s="80"/>
      <c r="T37" s="80"/>
      <c r="U37" s="79">
        <v>0</v>
      </c>
      <c r="V37" s="36"/>
      <c r="W37" s="36"/>
      <c r="X37" s="82">
        <v>0</v>
      </c>
      <c r="Y37" s="36">
        <v>37</v>
      </c>
      <c r="Z37" s="36">
        <v>49</v>
      </c>
      <c r="AA37" s="80">
        <f>+Y37+Z37</f>
        <v>86</v>
      </c>
      <c r="AB37" s="36"/>
      <c r="AC37" s="36"/>
      <c r="AD37" s="82">
        <v>0</v>
      </c>
      <c r="AE37" s="36"/>
      <c r="AF37" s="36"/>
      <c r="AG37" s="82">
        <v>0</v>
      </c>
      <c r="AH37" s="48"/>
      <c r="AI37" s="36"/>
      <c r="AJ37" s="82">
        <f t="shared" si="7"/>
        <v>0</v>
      </c>
      <c r="AK37" s="53">
        <v>0</v>
      </c>
      <c r="AL37" s="49"/>
    </row>
    <row r="38" spans="1:38" ht="12.75" hidden="1">
      <c r="A38">
        <v>36</v>
      </c>
      <c r="B38" s="16" t="s">
        <v>147</v>
      </c>
      <c r="C38" s="46">
        <f t="shared" si="0"/>
        <v>83</v>
      </c>
      <c r="D38" s="36"/>
      <c r="E38" s="36"/>
      <c r="F38" s="79">
        <v>0</v>
      </c>
      <c r="G38" s="80"/>
      <c r="H38" s="80"/>
      <c r="I38" s="79">
        <v>0</v>
      </c>
      <c r="J38" s="80"/>
      <c r="K38" s="80"/>
      <c r="L38" s="79">
        <v>0</v>
      </c>
      <c r="M38" s="80"/>
      <c r="N38" s="80"/>
      <c r="O38" s="79">
        <v>0</v>
      </c>
      <c r="P38" s="80"/>
      <c r="Q38" s="80"/>
      <c r="R38" s="79">
        <v>0</v>
      </c>
      <c r="S38" s="80"/>
      <c r="T38" s="80"/>
      <c r="U38" s="79">
        <v>0</v>
      </c>
      <c r="V38" s="36"/>
      <c r="W38" s="36"/>
      <c r="X38" s="82">
        <v>0</v>
      </c>
      <c r="Y38" s="36"/>
      <c r="Z38" s="36"/>
      <c r="AA38" s="82">
        <v>0</v>
      </c>
      <c r="AB38" s="36"/>
      <c r="AC38" s="36"/>
      <c r="AD38" s="82">
        <v>0</v>
      </c>
      <c r="AE38" s="36">
        <v>35</v>
      </c>
      <c r="AF38" s="36">
        <v>48</v>
      </c>
      <c r="AG38" s="79">
        <f>+AE38+AF38</f>
        <v>83</v>
      </c>
      <c r="AH38" s="48"/>
      <c r="AI38" s="36"/>
      <c r="AJ38" s="82">
        <f t="shared" si="7"/>
        <v>0</v>
      </c>
      <c r="AK38" s="53">
        <v>0</v>
      </c>
      <c r="AL38" s="49"/>
    </row>
    <row r="39" spans="1:38" ht="12.75" hidden="1">
      <c r="A39">
        <v>37</v>
      </c>
      <c r="B39" s="12" t="s">
        <v>83</v>
      </c>
      <c r="C39" s="46">
        <f t="shared" si="0"/>
        <v>81</v>
      </c>
      <c r="D39" s="36"/>
      <c r="E39" s="36"/>
      <c r="F39" s="79">
        <v>0</v>
      </c>
      <c r="G39" s="80"/>
      <c r="H39" s="80"/>
      <c r="I39" s="79">
        <v>0</v>
      </c>
      <c r="J39" s="80"/>
      <c r="K39" s="80"/>
      <c r="L39" s="79">
        <v>0</v>
      </c>
      <c r="M39" s="80"/>
      <c r="N39" s="80"/>
      <c r="O39" s="79">
        <v>0</v>
      </c>
      <c r="P39" s="80"/>
      <c r="Q39" s="80"/>
      <c r="R39" s="79">
        <v>0</v>
      </c>
      <c r="S39" s="80">
        <v>33</v>
      </c>
      <c r="T39" s="80">
        <v>48</v>
      </c>
      <c r="U39" s="79">
        <f>+S39+T39</f>
        <v>81</v>
      </c>
      <c r="V39" s="80"/>
      <c r="W39" s="80"/>
      <c r="X39" s="79">
        <v>0</v>
      </c>
      <c r="Y39" s="36"/>
      <c r="Z39" s="36"/>
      <c r="AA39" s="82">
        <v>0</v>
      </c>
      <c r="AB39" s="36"/>
      <c r="AC39" s="36"/>
      <c r="AD39" s="82">
        <v>0</v>
      </c>
      <c r="AE39" s="36"/>
      <c r="AF39" s="36"/>
      <c r="AG39" s="81">
        <v>0</v>
      </c>
      <c r="AH39" s="48"/>
      <c r="AI39" s="36"/>
      <c r="AJ39" s="82">
        <f t="shared" si="7"/>
        <v>0</v>
      </c>
      <c r="AK39" s="53">
        <v>0</v>
      </c>
      <c r="AL39" s="49"/>
    </row>
    <row r="40" spans="1:38" ht="12.75" hidden="1">
      <c r="A40">
        <v>38</v>
      </c>
      <c r="B40" s="12" t="s">
        <v>112</v>
      </c>
      <c r="C40" s="46">
        <f t="shared" si="0"/>
        <v>80</v>
      </c>
      <c r="D40" s="36"/>
      <c r="E40" s="36"/>
      <c r="F40" s="79">
        <v>0</v>
      </c>
      <c r="G40" s="80"/>
      <c r="H40" s="80"/>
      <c r="I40" s="79">
        <v>0</v>
      </c>
      <c r="J40" s="80"/>
      <c r="K40" s="80"/>
      <c r="L40" s="79">
        <v>0</v>
      </c>
      <c r="M40" s="80"/>
      <c r="N40" s="80"/>
      <c r="O40" s="79">
        <v>0</v>
      </c>
      <c r="P40" s="80"/>
      <c r="Q40" s="80"/>
      <c r="R40" s="79">
        <v>0</v>
      </c>
      <c r="S40" s="80"/>
      <c r="T40" s="80"/>
      <c r="U40" s="79">
        <v>0</v>
      </c>
      <c r="V40" s="36"/>
      <c r="W40" s="36"/>
      <c r="X40" s="82">
        <v>0</v>
      </c>
      <c r="Y40" s="36">
        <v>36</v>
      </c>
      <c r="Z40" s="35">
        <v>44</v>
      </c>
      <c r="AA40" s="80">
        <f>+Y40+Z40</f>
        <v>80</v>
      </c>
      <c r="AB40" s="36"/>
      <c r="AC40" s="35"/>
      <c r="AD40" s="82">
        <v>0</v>
      </c>
      <c r="AE40" s="36"/>
      <c r="AF40" s="35"/>
      <c r="AG40" s="82">
        <v>0</v>
      </c>
      <c r="AH40" s="48"/>
      <c r="AI40" s="35"/>
      <c r="AJ40" s="82">
        <f t="shared" si="7"/>
        <v>0</v>
      </c>
      <c r="AK40" s="53">
        <v>0</v>
      </c>
      <c r="AL40" s="49"/>
    </row>
    <row r="41" spans="1:38" ht="12.75" hidden="1">
      <c r="A41">
        <v>39</v>
      </c>
      <c r="B41" s="12" t="s">
        <v>81</v>
      </c>
      <c r="C41" s="46">
        <f t="shared" si="0"/>
        <v>79</v>
      </c>
      <c r="D41" s="36"/>
      <c r="E41" s="36"/>
      <c r="F41" s="79">
        <v>0</v>
      </c>
      <c r="G41" s="80"/>
      <c r="H41" s="80"/>
      <c r="I41" s="79">
        <v>0</v>
      </c>
      <c r="J41" s="80"/>
      <c r="K41" s="80"/>
      <c r="L41" s="79">
        <v>0</v>
      </c>
      <c r="M41" s="80"/>
      <c r="N41" s="80"/>
      <c r="O41" s="79">
        <v>0</v>
      </c>
      <c r="P41" s="80">
        <v>32</v>
      </c>
      <c r="Q41" s="84">
        <v>47</v>
      </c>
      <c r="R41" s="79">
        <f>+P41+Q41</f>
        <v>79</v>
      </c>
      <c r="S41" s="80"/>
      <c r="T41" s="84"/>
      <c r="U41" s="79">
        <v>0</v>
      </c>
      <c r="V41" s="80"/>
      <c r="W41" s="84"/>
      <c r="X41" s="79">
        <v>0</v>
      </c>
      <c r="Y41" s="36"/>
      <c r="Z41" s="35"/>
      <c r="AA41" s="82">
        <v>0</v>
      </c>
      <c r="AB41" s="36"/>
      <c r="AC41" s="35"/>
      <c r="AD41" s="82">
        <v>0</v>
      </c>
      <c r="AE41" s="36"/>
      <c r="AF41" s="35"/>
      <c r="AG41" s="81">
        <v>0</v>
      </c>
      <c r="AH41" s="48"/>
      <c r="AI41" s="35"/>
      <c r="AJ41" s="82">
        <f t="shared" si="7"/>
        <v>0</v>
      </c>
      <c r="AK41" s="53">
        <v>0</v>
      </c>
      <c r="AL41" s="49"/>
    </row>
    <row r="42" spans="1:38" ht="12.75" hidden="1">
      <c r="A42">
        <v>40</v>
      </c>
      <c r="B42" s="12" t="s">
        <v>109</v>
      </c>
      <c r="C42" s="46">
        <f t="shared" si="0"/>
        <v>77</v>
      </c>
      <c r="D42" s="36"/>
      <c r="E42" s="36"/>
      <c r="F42" s="79">
        <v>0</v>
      </c>
      <c r="G42" s="80"/>
      <c r="H42" s="80"/>
      <c r="I42" s="79">
        <v>0</v>
      </c>
      <c r="J42" s="80"/>
      <c r="K42" s="80"/>
      <c r="L42" s="79">
        <v>0</v>
      </c>
      <c r="M42" s="80"/>
      <c r="N42" s="80"/>
      <c r="O42" s="79">
        <v>0</v>
      </c>
      <c r="P42" s="80"/>
      <c r="Q42" s="80"/>
      <c r="R42" s="79">
        <v>0</v>
      </c>
      <c r="S42" s="80"/>
      <c r="T42" s="80"/>
      <c r="U42" s="79">
        <v>0</v>
      </c>
      <c r="V42" s="36"/>
      <c r="W42" s="36"/>
      <c r="X42" s="82">
        <v>0</v>
      </c>
      <c r="Y42" s="36">
        <v>35</v>
      </c>
      <c r="Z42" s="35">
        <v>42</v>
      </c>
      <c r="AA42" s="79">
        <f>+Y42+Z42</f>
        <v>77</v>
      </c>
      <c r="AB42" s="36"/>
      <c r="AC42" s="35"/>
      <c r="AD42" s="82">
        <v>0</v>
      </c>
      <c r="AE42" s="36"/>
      <c r="AF42" s="35"/>
      <c r="AG42" s="82">
        <v>0</v>
      </c>
      <c r="AH42" s="48"/>
      <c r="AI42" s="35"/>
      <c r="AJ42" s="82">
        <f t="shared" si="7"/>
        <v>0</v>
      </c>
      <c r="AK42" s="53">
        <v>0</v>
      </c>
      <c r="AL42" s="49"/>
    </row>
    <row r="43" spans="1:38" ht="12.75" hidden="1">
      <c r="A43">
        <v>41</v>
      </c>
      <c r="B43" s="73" t="s">
        <v>150</v>
      </c>
      <c r="C43" s="47">
        <f t="shared" si="0"/>
        <v>74</v>
      </c>
      <c r="D43" s="51"/>
      <c r="E43" s="51"/>
      <c r="F43" s="88">
        <v>0</v>
      </c>
      <c r="G43" s="99"/>
      <c r="H43" s="99"/>
      <c r="I43" s="88">
        <v>0</v>
      </c>
      <c r="J43" s="99"/>
      <c r="K43" s="99"/>
      <c r="L43" s="88">
        <v>0</v>
      </c>
      <c r="M43" s="99"/>
      <c r="N43" s="99"/>
      <c r="O43" s="88">
        <v>0</v>
      </c>
      <c r="P43" s="99"/>
      <c r="Q43" s="99"/>
      <c r="R43" s="88">
        <v>0</v>
      </c>
      <c r="S43" s="99"/>
      <c r="T43" s="99"/>
      <c r="U43" s="88">
        <v>0</v>
      </c>
      <c r="V43" s="51"/>
      <c r="W43" s="51"/>
      <c r="X43" s="90">
        <v>0</v>
      </c>
      <c r="Y43" s="51"/>
      <c r="Z43" s="51"/>
      <c r="AA43" s="90">
        <v>0</v>
      </c>
      <c r="AB43" s="51"/>
      <c r="AC43" s="51"/>
      <c r="AD43" s="90">
        <v>0</v>
      </c>
      <c r="AE43" s="51"/>
      <c r="AF43" s="51"/>
      <c r="AG43" s="90">
        <v>0</v>
      </c>
      <c r="AH43" s="50">
        <v>32</v>
      </c>
      <c r="AI43" s="51">
        <v>42</v>
      </c>
      <c r="AJ43" s="88">
        <f t="shared" si="7"/>
        <v>74</v>
      </c>
      <c r="AK43" s="54">
        <v>0</v>
      </c>
      <c r="AL43" s="49"/>
    </row>
    <row r="44" spans="1:39" ht="12.75">
      <c r="A44" s="6"/>
      <c r="B44" s="6"/>
      <c r="C44" s="11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6"/>
      <c r="AI44" s="6"/>
      <c r="AJ44" s="6"/>
      <c r="AK44" s="6"/>
      <c r="AL44" s="36"/>
      <c r="AM44" s="6"/>
    </row>
    <row r="45" spans="1:39" ht="12.75">
      <c r="A45" s="6"/>
      <c r="B45" s="6"/>
      <c r="C45" s="11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6"/>
      <c r="AI45" s="6"/>
      <c r="AJ45" s="6"/>
      <c r="AK45" s="6"/>
      <c r="AL45" s="36"/>
      <c r="AM45" s="6"/>
    </row>
    <row r="46" spans="1:39" ht="12.75">
      <c r="A46" s="6"/>
      <c r="B46" s="6"/>
      <c r="C46" s="11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6"/>
      <c r="AI46" s="6"/>
      <c r="AJ46" s="6"/>
      <c r="AK46" s="6"/>
      <c r="AL46" s="36"/>
      <c r="AM46" s="6"/>
    </row>
    <row r="47" spans="1:39" ht="12.75">
      <c r="A47" s="6"/>
      <c r="B47" s="6"/>
      <c r="C47" s="11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6"/>
      <c r="AI47" s="6"/>
      <c r="AJ47" s="6"/>
      <c r="AK47" s="6"/>
      <c r="AL47" s="36"/>
      <c r="AM47" s="6"/>
    </row>
    <row r="48" spans="1:39" ht="12.75">
      <c r="A48" s="6"/>
      <c r="B48" s="6"/>
      <c r="C48" s="11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6"/>
      <c r="AI48" s="6"/>
      <c r="AJ48" s="6"/>
      <c r="AK48" s="6"/>
      <c r="AL48" s="36"/>
      <c r="AM48" s="6"/>
    </row>
    <row r="49" spans="1:39" ht="12.75">
      <c r="A49" s="6"/>
      <c r="B49" s="6"/>
      <c r="C49" s="11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6"/>
      <c r="AI49" s="6"/>
      <c r="AJ49" s="6"/>
      <c r="AK49" s="6"/>
      <c r="AL49" s="36"/>
      <c r="AM49" s="6"/>
    </row>
    <row r="50" spans="4:38" ht="12.75"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49"/>
      <c r="AG50" s="49"/>
      <c r="AL50" s="49"/>
    </row>
    <row r="51" spans="4:38" ht="12.75"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49"/>
      <c r="AG51" s="49"/>
      <c r="AL51" s="49"/>
    </row>
    <row r="52" spans="4:38" ht="12.75"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49"/>
      <c r="AG52" s="49"/>
      <c r="AL52" s="49"/>
    </row>
    <row r="53" spans="4:38" ht="12.75"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49"/>
      <c r="AG53" s="49"/>
      <c r="AL53" s="49"/>
    </row>
    <row r="54" spans="4:38" ht="12.75"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49"/>
      <c r="AG54" s="49"/>
      <c r="AL54" s="49"/>
    </row>
    <row r="55" spans="4:38" ht="12.75"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49"/>
      <c r="AG55" s="49"/>
      <c r="AL55" s="49"/>
    </row>
    <row r="56" spans="4:38" ht="12.75"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49"/>
      <c r="AG56" s="49"/>
      <c r="AL56" s="49"/>
    </row>
    <row r="57" spans="4:38" ht="12.75"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49"/>
      <c r="AG57" s="49"/>
      <c r="AL57" s="49"/>
    </row>
    <row r="58" spans="4:38" ht="12.75"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49"/>
      <c r="AG58" s="49"/>
      <c r="AL58" s="49"/>
    </row>
    <row r="59" spans="4:38" ht="12.75"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49"/>
      <c r="AG59" s="49"/>
      <c r="AL59" s="49"/>
    </row>
    <row r="60" spans="4:38" ht="12.75"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49"/>
      <c r="AG60" s="49"/>
      <c r="AL60" s="49"/>
    </row>
    <row r="61" spans="4:38" ht="12.75"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49"/>
      <c r="AG61" s="49"/>
      <c r="AL61" s="49"/>
    </row>
    <row r="62" spans="4:38" ht="12.75"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49"/>
      <c r="AG62" s="49"/>
      <c r="AL62" s="49"/>
    </row>
    <row r="63" spans="4:38" ht="12.75"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49"/>
      <c r="AG63" s="49"/>
      <c r="AL63" s="49"/>
    </row>
    <row r="64" spans="4:38" ht="12.75"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49"/>
      <c r="AG64" s="49"/>
      <c r="AL64" s="49"/>
    </row>
    <row r="65" spans="4:38" ht="12.75"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49"/>
      <c r="AG65" s="49"/>
      <c r="AL65" s="49"/>
    </row>
    <row r="66" spans="4:38" ht="12.75"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49"/>
      <c r="AG66" s="49"/>
      <c r="AL66" s="49"/>
    </row>
    <row r="67" spans="4:38" ht="12.75"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49"/>
      <c r="AG67" s="49"/>
      <c r="AL67" s="49"/>
    </row>
    <row r="68" spans="4:33" ht="12.75"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49"/>
      <c r="AG68" s="49"/>
    </row>
    <row r="69" spans="4:33" ht="12.75"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49"/>
      <c r="AG69" s="49"/>
    </row>
    <row r="70" spans="4:33" ht="12.75"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49"/>
      <c r="AG70" s="49"/>
    </row>
    <row r="71" spans="4:33" ht="12.75"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49"/>
      <c r="AG71" s="49"/>
    </row>
    <row r="72" spans="4:33" ht="12.75"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49"/>
      <c r="AG72" s="49"/>
    </row>
    <row r="73" spans="4:33" ht="12.75"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49"/>
      <c r="AG73" s="49"/>
    </row>
    <row r="74" spans="4:33" ht="12.75"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49"/>
      <c r="AG74" s="49"/>
    </row>
    <row r="75" spans="4:33" ht="12.75"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49"/>
      <c r="AG75" s="49"/>
    </row>
    <row r="76" spans="4:33" ht="12.75"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49"/>
      <c r="AG76" s="49"/>
    </row>
    <row r="77" spans="4:33" ht="12.75"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49"/>
      <c r="AG77" s="49"/>
    </row>
    <row r="78" spans="4:33" ht="12.75"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49"/>
      <c r="AG78" s="49"/>
    </row>
    <row r="79" spans="4:33" ht="12.75"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49"/>
      <c r="AG79" s="49"/>
    </row>
    <row r="80" spans="4:33" ht="12.75"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49"/>
      <c r="AG80" s="49"/>
    </row>
    <row r="81" spans="4:33" ht="12.75"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49"/>
      <c r="AG81" s="49"/>
    </row>
    <row r="82" spans="4:33" ht="12.75"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49"/>
      <c r="AG82" s="49"/>
    </row>
    <row r="83" spans="4:33" ht="12.75"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49"/>
      <c r="AG83" s="49"/>
    </row>
    <row r="84" spans="4:33" ht="12.75"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49"/>
      <c r="AG84" s="49"/>
    </row>
    <row r="85" spans="4:33" ht="12.75"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49"/>
      <c r="AG85" s="49"/>
    </row>
    <row r="86" spans="4:33" ht="12.75"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49"/>
      <c r="AG86" s="49"/>
    </row>
    <row r="87" spans="4:33" ht="12.75"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49"/>
      <c r="AG87" s="49"/>
    </row>
    <row r="88" spans="4:33" ht="12.75"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49"/>
      <c r="AG88" s="49"/>
    </row>
    <row r="89" spans="4:33" ht="12.75"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49"/>
      <c r="AG89" s="49"/>
    </row>
    <row r="90" spans="4:33" ht="12.75"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49"/>
      <c r="AG90" s="49"/>
    </row>
    <row r="91" spans="4:33" ht="12.75"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49"/>
      <c r="AG91" s="49"/>
    </row>
    <row r="92" spans="4:33" ht="12.75"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49"/>
      <c r="AG92" s="49"/>
    </row>
    <row r="93" spans="4:33" ht="12.75"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49"/>
      <c r="AG93" s="49"/>
    </row>
    <row r="94" spans="4:33" ht="12.75"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49"/>
      <c r="AG94" s="49"/>
    </row>
    <row r="95" spans="4:33" ht="12.75"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49"/>
      <c r="AG95" s="49"/>
    </row>
    <row r="96" spans="4:33" ht="12.75"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49"/>
      <c r="AG96" s="49"/>
    </row>
    <row r="97" spans="4:33" ht="12.75"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49"/>
      <c r="AG97" s="49"/>
    </row>
    <row r="98" spans="4:33" ht="12.75"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49"/>
      <c r="AG98" s="49"/>
    </row>
    <row r="99" spans="4:33" ht="12.75"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49"/>
      <c r="AG99" s="49"/>
    </row>
    <row r="100" spans="4:33" ht="12.75"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49"/>
      <c r="AG100" s="49"/>
    </row>
    <row r="101" spans="4:33" ht="12.75"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49"/>
      <c r="AG101" s="49"/>
    </row>
    <row r="102" spans="4:33" ht="12.75"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49"/>
      <c r="AG102" s="49"/>
    </row>
    <row r="103" spans="4:33" ht="12.75"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49"/>
      <c r="AG103" s="49"/>
    </row>
    <row r="104" spans="4:33" ht="12.75"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49"/>
      <c r="AG104" s="49"/>
    </row>
    <row r="105" spans="4:33" ht="12.75"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49"/>
      <c r="AG105" s="49"/>
    </row>
    <row r="106" spans="4:33" ht="12.75"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49"/>
      <c r="AG106" s="49"/>
    </row>
    <row r="107" spans="4:33" ht="12.75"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49"/>
      <c r="AG107" s="49"/>
    </row>
    <row r="108" spans="4:33" ht="12.75"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49"/>
      <c r="AG108" s="49"/>
    </row>
    <row r="109" spans="4:33" ht="12.75"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49"/>
      <c r="AG109" s="49"/>
    </row>
    <row r="110" spans="4:33" ht="12.75"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49"/>
      <c r="AG110" s="49"/>
    </row>
    <row r="111" spans="4:33" ht="12.75"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49"/>
      <c r="AG111" s="49"/>
    </row>
    <row r="112" spans="4:33" ht="12.75"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49"/>
      <c r="AG112" s="49"/>
    </row>
    <row r="113" spans="4:33" ht="12.75"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49"/>
      <c r="AG113" s="49"/>
    </row>
    <row r="114" spans="4:33" ht="12.75"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49"/>
      <c r="AG114" s="49"/>
    </row>
    <row r="115" spans="4:33" ht="12.75"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49"/>
      <c r="AG115" s="49"/>
    </row>
    <row r="116" spans="4:33" ht="12.75"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49"/>
      <c r="AG116" s="49"/>
    </row>
    <row r="117" spans="4:33" ht="12.75"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49"/>
      <c r="AG117" s="49"/>
    </row>
    <row r="118" spans="4:33" ht="12.75"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49"/>
      <c r="AG118" s="49"/>
    </row>
    <row r="119" spans="4:33" ht="12.75"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49"/>
      <c r="AG119" s="49"/>
    </row>
    <row r="120" spans="4:33" ht="12.75"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49"/>
      <c r="AG120" s="49"/>
    </row>
    <row r="121" spans="4:33" ht="12.75"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49"/>
      <c r="AG121" s="49"/>
    </row>
    <row r="122" spans="4:33" ht="12.75"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49"/>
      <c r="AG122" s="49"/>
    </row>
    <row r="123" spans="4:33" ht="12.75"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49"/>
      <c r="AG123" s="49"/>
    </row>
    <row r="124" spans="4:33" ht="12.75"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49"/>
      <c r="AG124" s="49"/>
    </row>
    <row r="125" spans="4:33" ht="12.75"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49"/>
      <c r="AG125" s="49"/>
    </row>
    <row r="126" spans="4:33" ht="12.75"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49"/>
      <c r="AG126" s="49"/>
    </row>
    <row r="127" spans="4:33" ht="12.75"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49"/>
      <c r="AG127" s="49"/>
    </row>
    <row r="128" spans="4:33" ht="12.75"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49"/>
      <c r="AG128" s="49"/>
    </row>
    <row r="129" spans="4:33" ht="12.75"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49"/>
      <c r="AG129" s="49"/>
    </row>
    <row r="130" spans="4:33" ht="12.75"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49"/>
      <c r="AG130" s="49"/>
    </row>
    <row r="131" spans="4:33" ht="12.75"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49"/>
      <c r="AG131" s="49"/>
    </row>
    <row r="132" spans="4:33" ht="12.75"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49"/>
      <c r="AG132" s="49"/>
    </row>
    <row r="133" spans="4:33" ht="12.75"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49"/>
      <c r="AG133" s="49"/>
    </row>
    <row r="134" spans="4:33" ht="12.75"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49"/>
      <c r="AG134" s="49"/>
    </row>
    <row r="135" spans="4:33" ht="12.75"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49"/>
      <c r="AG135" s="49"/>
    </row>
    <row r="136" spans="4:33" ht="12.75"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49"/>
      <c r="AG136" s="49"/>
    </row>
    <row r="137" spans="4:33" ht="12.75"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49"/>
      <c r="AG137" s="49"/>
    </row>
    <row r="138" spans="4:33" ht="12.75"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49"/>
      <c r="AG138" s="49"/>
    </row>
    <row r="139" spans="4:33" ht="12.75"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49"/>
      <c r="AG139" s="49"/>
    </row>
    <row r="140" spans="4:33" ht="12.75"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49"/>
      <c r="AG140" s="49"/>
    </row>
    <row r="141" spans="4:33" ht="12.75"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49"/>
      <c r="AG141" s="49"/>
    </row>
    <row r="142" spans="4:33" ht="12.75"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49"/>
      <c r="AG142" s="49"/>
    </row>
    <row r="143" spans="4:33" ht="12.75"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49"/>
      <c r="AG143" s="49"/>
    </row>
    <row r="144" spans="4:33" ht="12.75"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49"/>
      <c r="AG144" s="49"/>
    </row>
    <row r="145" spans="4:33" ht="12.75"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49"/>
      <c r="AG145" s="49"/>
    </row>
    <row r="146" spans="4:33" ht="12.75"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49"/>
      <c r="AG146" s="49"/>
    </row>
    <row r="147" spans="4:33" ht="12.75"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49"/>
      <c r="AG147" s="49"/>
    </row>
    <row r="148" spans="4:33" ht="12.75"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49"/>
      <c r="AG148" s="49"/>
    </row>
    <row r="149" spans="4:33" ht="12.75"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49"/>
      <c r="AG149" s="49"/>
    </row>
    <row r="150" spans="4:33" ht="12.75"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49"/>
      <c r="AG150" s="49"/>
    </row>
    <row r="151" spans="4:33" ht="12.75"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49"/>
      <c r="AG151" s="49"/>
    </row>
    <row r="152" spans="4:33" ht="12.75"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49"/>
      <c r="AG152" s="49"/>
    </row>
    <row r="153" spans="4:33" ht="12.75"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49"/>
      <c r="AG153" s="49"/>
    </row>
    <row r="154" spans="4:33" ht="12.75"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49"/>
      <c r="AG154" s="49"/>
    </row>
    <row r="155" spans="4:33" ht="12.75"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49"/>
      <c r="AG155" s="49"/>
    </row>
    <row r="156" spans="4:33" ht="12.75"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49"/>
      <c r="AG156" s="49"/>
    </row>
    <row r="157" spans="4:33" ht="12.75"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49"/>
      <c r="AG157" s="49"/>
    </row>
    <row r="158" spans="4:33" ht="12.75"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49"/>
      <c r="AG158" s="49"/>
    </row>
    <row r="159" spans="4:33" ht="12.75"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49"/>
      <c r="AG159" s="49"/>
    </row>
    <row r="160" spans="4:33" ht="12.75"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49"/>
      <c r="AG160" s="49"/>
    </row>
    <row r="161" spans="4:33" ht="12.75"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49"/>
      <c r="AG161" s="49"/>
    </row>
    <row r="162" spans="4:33" ht="12.75"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49"/>
      <c r="AG162" s="49"/>
    </row>
    <row r="163" spans="4:33" ht="12.75"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49"/>
      <c r="AG163" s="49"/>
    </row>
    <row r="164" spans="4:33" ht="12.75"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49"/>
      <c r="AG164" s="49"/>
    </row>
    <row r="165" spans="4:33" ht="12.75"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49"/>
      <c r="AG165" s="49"/>
    </row>
    <row r="166" spans="4:33" ht="12.75"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49"/>
      <c r="AG166" s="49"/>
    </row>
    <row r="167" spans="4:33" ht="12.75"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49"/>
      <c r="AG167" s="49"/>
    </row>
    <row r="168" spans="4:33" ht="12.75"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49"/>
      <c r="AG168" s="49"/>
    </row>
    <row r="169" spans="4:33" ht="12.75"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49"/>
      <c r="AG169" s="49"/>
    </row>
    <row r="170" spans="4:33" ht="12.75"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49"/>
      <c r="AG170" s="49"/>
    </row>
    <row r="171" spans="4:33" ht="12.75"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49"/>
      <c r="AG171" s="49"/>
    </row>
    <row r="172" spans="4:33" ht="12.75"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49"/>
      <c r="AG172" s="49"/>
    </row>
    <row r="173" spans="4:33" ht="12.75"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49"/>
      <c r="AG173" s="49"/>
    </row>
    <row r="174" spans="4:33" ht="12.75"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49"/>
      <c r="AG174" s="49"/>
    </row>
    <row r="175" spans="4:33" ht="12.75"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49"/>
      <c r="AG175" s="49"/>
    </row>
    <row r="176" spans="4:33" ht="12.75"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49"/>
      <c r="AG176" s="49"/>
    </row>
    <row r="177" spans="4:33" ht="12.75"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49"/>
      <c r="AG177" s="49"/>
    </row>
    <row r="178" spans="4:33" ht="12.75"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49"/>
      <c r="AG178" s="49"/>
    </row>
    <row r="179" spans="4:33" ht="12.75"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49"/>
      <c r="AG179" s="49"/>
    </row>
    <row r="180" spans="4:33" ht="12.75"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49"/>
      <c r="AG180" s="49"/>
    </row>
    <row r="181" spans="4:33" ht="12.75"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49"/>
      <c r="AG181" s="49"/>
    </row>
    <row r="182" spans="4:33" ht="12.75"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49"/>
      <c r="AG182" s="49"/>
    </row>
    <row r="183" spans="4:33" ht="12.75"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49"/>
      <c r="AG183" s="49"/>
    </row>
    <row r="184" spans="4:33" ht="12.75"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49"/>
      <c r="AG184" s="49"/>
    </row>
    <row r="185" spans="4:33" ht="12.75"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49"/>
      <c r="AG185" s="49"/>
    </row>
    <row r="186" spans="4:33" ht="12.75"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49"/>
      <c r="AG186" s="49"/>
    </row>
    <row r="187" spans="4:33" ht="12.75"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49"/>
      <c r="AG187" s="49"/>
    </row>
    <row r="188" spans="4:33" ht="12.75"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49"/>
      <c r="AG188" s="49"/>
    </row>
    <row r="189" spans="4:33" ht="12.75"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49"/>
      <c r="AG189" s="49"/>
    </row>
    <row r="190" spans="4:33" ht="12.75"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49"/>
      <c r="AG190" s="49"/>
    </row>
    <row r="191" spans="4:33" ht="12.75"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49"/>
      <c r="AG191" s="49"/>
    </row>
    <row r="192" spans="4:33" ht="12.75"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49"/>
      <c r="AG192" s="49"/>
    </row>
    <row r="193" spans="4:33" ht="12.75"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49"/>
      <c r="AG193" s="49"/>
    </row>
    <row r="194" spans="4:33" ht="12.75"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49"/>
      <c r="AG194" s="49"/>
    </row>
    <row r="195" spans="4:33" ht="12.75"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49"/>
      <c r="AG195" s="49"/>
    </row>
    <row r="196" spans="4:33" ht="12.75"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49"/>
      <c r="AG196" s="49"/>
    </row>
    <row r="197" spans="4:33" ht="12.75"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49"/>
      <c r="AG197" s="49"/>
    </row>
    <row r="198" spans="4:33" ht="12.75"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49"/>
      <c r="AG198" s="49"/>
    </row>
    <row r="199" spans="4:33" ht="12.75"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49"/>
      <c r="AG199" s="49"/>
    </row>
    <row r="200" spans="4:33" ht="12.75"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49"/>
      <c r="AG200" s="49"/>
    </row>
    <row r="201" spans="4:33" ht="12.75"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49"/>
      <c r="AG201" s="49"/>
    </row>
    <row r="202" spans="4:33" ht="12.75"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49"/>
      <c r="AG202" s="49"/>
    </row>
    <row r="203" spans="4:33" ht="12.75"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49"/>
      <c r="AG203" s="49"/>
    </row>
    <row r="204" spans="4:33" ht="12.75"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49"/>
      <c r="AG204" s="49"/>
    </row>
    <row r="205" spans="4:33" ht="12.75"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49"/>
      <c r="AG205" s="49"/>
    </row>
    <row r="206" spans="4:33" ht="12.75"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49"/>
      <c r="AG206" s="49"/>
    </row>
    <row r="207" spans="4:33" ht="12.75"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49"/>
      <c r="AG207" s="49"/>
    </row>
    <row r="208" spans="4:33" ht="12.75"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49"/>
      <c r="AG208" s="49"/>
    </row>
    <row r="209" spans="4:33" ht="12.75"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49"/>
      <c r="AG209" s="49"/>
    </row>
    <row r="210" spans="4:33" ht="12.75"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49"/>
      <c r="AG210" s="49"/>
    </row>
    <row r="211" spans="4:33" ht="12.75"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49"/>
      <c r="AG211" s="49"/>
    </row>
    <row r="212" spans="4:33" ht="12.75"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49"/>
      <c r="AG212" s="49"/>
    </row>
    <row r="213" spans="4:33" ht="12.75"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49"/>
      <c r="AG213" s="49"/>
    </row>
    <row r="214" spans="4:33" ht="12.75"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49"/>
      <c r="AG214" s="49"/>
    </row>
    <row r="215" spans="4:33" ht="12.75"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49"/>
      <c r="AG215" s="49"/>
    </row>
    <row r="216" spans="4:33" ht="12.75"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49"/>
      <c r="AG216" s="49"/>
    </row>
    <row r="217" spans="4:33" ht="12.75"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49"/>
      <c r="AG217" s="49"/>
    </row>
    <row r="218" spans="4:33" ht="12.75"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49"/>
      <c r="AG218" s="49"/>
    </row>
    <row r="219" spans="4:33" ht="12.75"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49"/>
      <c r="AG219" s="49"/>
    </row>
    <row r="220" spans="4:33" ht="12.75"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49"/>
      <c r="AG220" s="49"/>
    </row>
    <row r="221" spans="4:33" ht="12.75"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49"/>
      <c r="AG221" s="49"/>
    </row>
    <row r="222" spans="4:33" ht="12.75"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49"/>
      <c r="AG222" s="49"/>
    </row>
    <row r="223" spans="4:33" ht="12.75"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49"/>
      <c r="AG223" s="49"/>
    </row>
    <row r="224" spans="4:33" ht="12.75"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49"/>
      <c r="AG224" s="49"/>
    </row>
    <row r="225" spans="4:33" ht="12.75"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49"/>
      <c r="AG225" s="49"/>
    </row>
    <row r="226" spans="4:33" ht="12.75"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F226" s="49"/>
      <c r="AG226" s="49"/>
    </row>
    <row r="227" spans="4:33" ht="12.75"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49"/>
      <c r="AG227" s="49"/>
    </row>
    <row r="228" spans="4:33" ht="12.75"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49"/>
      <c r="AG228" s="49"/>
    </row>
    <row r="229" spans="4:33" ht="12.75"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49"/>
      <c r="AG229" s="49"/>
    </row>
    <row r="230" spans="4:33" ht="12.75"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49"/>
      <c r="AG230" s="49"/>
    </row>
    <row r="231" spans="4:33" ht="12.75"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49"/>
      <c r="AG231" s="49"/>
    </row>
    <row r="232" spans="4:33" ht="12.75"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49"/>
      <c r="AG232" s="49"/>
    </row>
    <row r="233" spans="4:33" ht="12.75"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49"/>
      <c r="AG233" s="49"/>
    </row>
    <row r="234" spans="4:33" ht="12.75"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49"/>
      <c r="AG234" s="49"/>
    </row>
    <row r="235" spans="4:33" ht="12.75"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49"/>
      <c r="AG235" s="49"/>
    </row>
    <row r="236" spans="4:33" ht="12.75"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49"/>
      <c r="AG236" s="49"/>
    </row>
    <row r="237" spans="4:33" ht="12.75"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49"/>
      <c r="AG237" s="49"/>
    </row>
    <row r="238" spans="4:33" ht="12.75"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49"/>
      <c r="AG238" s="49"/>
    </row>
    <row r="239" spans="4:33" ht="12.75"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49"/>
      <c r="AG239" s="49"/>
    </row>
    <row r="240" spans="4:33" ht="12.75"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49"/>
      <c r="AG240" s="49"/>
    </row>
    <row r="241" spans="4:33" ht="12.75"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49"/>
      <c r="AG241" s="49"/>
    </row>
    <row r="242" spans="4:33" ht="12.75"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49"/>
      <c r="AG242" s="49"/>
    </row>
    <row r="243" spans="4:33" ht="12.75"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49"/>
      <c r="AG243" s="49"/>
    </row>
    <row r="244" spans="4:33" ht="12.75"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49"/>
      <c r="AG244" s="49"/>
    </row>
    <row r="245" spans="4:33" ht="12.75"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49"/>
      <c r="AG245" s="49"/>
    </row>
    <row r="246" spans="4:33" ht="12.75"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49"/>
      <c r="AG246" s="49"/>
    </row>
    <row r="247" spans="4:33" ht="12.75"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49"/>
      <c r="AG247" s="49"/>
    </row>
    <row r="248" spans="4:33" ht="12.75"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49"/>
      <c r="AG248" s="49"/>
    </row>
    <row r="249" spans="4:33" ht="12.75"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49"/>
      <c r="AG249" s="49"/>
    </row>
    <row r="250" spans="10:31" ht="12.75"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</row>
    <row r="251" spans="10:31" ht="12.75"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</row>
    <row r="252" spans="10:31" ht="12.75"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</row>
    <row r="253" spans="10:31" ht="12.75"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</row>
    <row r="254" spans="10:31" ht="12.75"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</row>
    <row r="255" spans="10:31" ht="12.75"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</row>
    <row r="256" spans="10:31" ht="12.75"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</row>
    <row r="257" spans="10:31" ht="12.75"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</row>
    <row r="258" spans="10:31" ht="12.75"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</row>
    <row r="259" spans="10:31" ht="12.75"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</row>
    <row r="260" spans="10:31" ht="12.75"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</row>
    <row r="261" spans="10:31" ht="12.75"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</row>
    <row r="262" spans="10:31" ht="12.75"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</row>
    <row r="263" spans="10:31" ht="12.75"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</row>
    <row r="264" spans="10:31" ht="12.75"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</row>
    <row r="265" spans="10:31" ht="12.75"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</row>
    <row r="266" spans="10:31" ht="12.75"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</row>
    <row r="267" spans="10:31" ht="12.75"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</row>
    <row r="268" spans="10:31" ht="12.75"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</row>
    <row r="269" spans="10:31" ht="12.75"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</row>
    <row r="270" spans="10:31" ht="12.75"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</row>
    <row r="271" spans="10:31" ht="12.75"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</row>
    <row r="272" spans="10:31" ht="12.75"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</row>
    <row r="273" spans="10:31" ht="12.75"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</row>
    <row r="274" spans="10:31" ht="12.75"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</row>
    <row r="275" spans="10:31" ht="12.75"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</row>
    <row r="276" spans="10:31" ht="12.75"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</row>
    <row r="277" spans="10:31" ht="12.75"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</row>
    <row r="278" spans="10:31" ht="12.75"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</row>
    <row r="279" spans="10:31" ht="12.75"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</row>
    <row r="280" spans="10:31" ht="12.75"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</row>
    <row r="281" spans="10:31" ht="12.75"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</row>
    <row r="282" spans="10:31" ht="12.75"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</row>
    <row r="283" spans="10:31" ht="12.75"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</row>
    <row r="284" spans="10:31" ht="12.75"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</row>
    <row r="285" spans="10:31" ht="12.75"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</row>
    <row r="286" spans="10:31" ht="12.75"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</row>
    <row r="287" spans="10:31" ht="12.75"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</row>
    <row r="288" spans="10:31" ht="12.75"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</row>
    <row r="289" spans="10:31" ht="12.75"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</row>
    <row r="290" spans="10:31" ht="12.75"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</row>
    <row r="291" spans="10:31" ht="12.75"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</row>
    <row r="292" spans="10:31" ht="12.75"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</row>
    <row r="293" spans="10:31" ht="12.75"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</row>
    <row r="294" spans="10:31" ht="12.75"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</row>
    <row r="295" spans="10:31" ht="12.75"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</row>
    <row r="296" spans="10:31" ht="12.75"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</row>
    <row r="297" spans="10:31" ht="12.75"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</row>
    <row r="298" spans="10:31" ht="12.75"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</row>
    <row r="299" spans="10:31" ht="12.75"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</row>
    <row r="300" spans="10:31" ht="12.75"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</row>
    <row r="301" spans="10:31" ht="12.75"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</row>
    <row r="302" spans="10:31" ht="12.75"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</row>
    <row r="303" spans="10:31" ht="12.75"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</row>
    <row r="304" spans="10:31" ht="12.75"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</row>
    <row r="305" spans="10:31" ht="12.75"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</row>
    <row r="306" spans="10:31" ht="12.75"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</row>
    <row r="307" spans="10:31" ht="12.75"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</row>
    <row r="308" spans="10:31" ht="12.75"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</row>
    <row r="309" spans="10:31" ht="12.75"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</row>
    <row r="310" spans="10:31" ht="12.75"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</row>
    <row r="311" spans="10:31" ht="12.75"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</row>
    <row r="312" spans="10:31" ht="12.75"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</row>
    <row r="313" spans="10:31" ht="12.75"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</row>
    <row r="314" spans="10:31" ht="12.75"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</row>
    <row r="315" spans="10:31" ht="12.75"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</row>
    <row r="316" spans="10:31" ht="12.75"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</row>
    <row r="317" spans="10:31" ht="12.75"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</row>
    <row r="318" spans="10:31" ht="12.75"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</row>
    <row r="319" spans="10:31" ht="12.75"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</row>
    <row r="320" spans="10:31" ht="12.75"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</row>
    <row r="321" spans="10:31" ht="12.75"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</row>
    <row r="322" spans="10:31" ht="12.75"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</row>
    <row r="323" spans="10:31" ht="12.75"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</row>
    <row r="324" spans="10:31" ht="12.75"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</row>
    <row r="325" spans="10:31" ht="12.75"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</row>
    <row r="326" spans="10:31" ht="12.75"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</row>
    <row r="327" spans="10:31" ht="12.75"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</row>
    <row r="328" spans="10:31" ht="12.75"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</row>
    <row r="329" spans="10:31" ht="12.75"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</row>
    <row r="330" spans="10:31" ht="12.75"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</row>
    <row r="331" spans="10:31" ht="12.75"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</row>
    <row r="332" spans="10:31" ht="12.75"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</row>
    <row r="333" spans="10:31" ht="12.75"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</row>
    <row r="334" spans="10:31" ht="12.75"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</row>
    <row r="335" spans="10:31" ht="12.75"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</row>
    <row r="336" spans="10:31" ht="12.75"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</row>
    <row r="337" spans="10:31" ht="12.75"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</row>
    <row r="338" spans="10:31" ht="12.75"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</row>
    <row r="339" spans="10:31" ht="12.75"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</row>
    <row r="340" spans="10:31" ht="12.75"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</row>
    <row r="341" spans="10:31" ht="12.75"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</row>
    <row r="342" spans="10:31" ht="12.75"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</row>
    <row r="343" spans="10:31" ht="12.75"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</row>
    <row r="344" spans="10:31" ht="12.75"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</row>
    <row r="345" spans="10:31" ht="12.75"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</row>
    <row r="346" spans="10:31" ht="12.75"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</row>
    <row r="347" spans="10:31" ht="12.75"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</row>
    <row r="348" spans="10:31" ht="12.75"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</row>
    <row r="349" spans="10:31" ht="12.75"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</row>
    <row r="350" spans="10:31" ht="12.75"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</row>
    <row r="351" spans="10:31" ht="12.75"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</row>
    <row r="352" spans="10:31" ht="12.75"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</row>
    <row r="353" spans="10:31" ht="12.75"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</row>
    <row r="354" spans="10:31" ht="12.75"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</row>
    <row r="355" spans="10:31" ht="12.75"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</row>
    <row r="356" spans="10:31" ht="12.75"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</row>
    <row r="357" spans="10:31" ht="12.75"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</row>
    <row r="358" spans="10:31" ht="12.75"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</row>
    <row r="359" spans="10:31" ht="12.75"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</row>
    <row r="360" spans="10:31" ht="12.75"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</row>
    <row r="361" spans="10:31" ht="12.75"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</row>
    <row r="362" spans="10:31" ht="12.75"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</row>
    <row r="363" spans="10:31" ht="12.75"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</row>
    <row r="364" spans="10:31" ht="12.75"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</row>
    <row r="365" spans="10:31" ht="12.75"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</row>
    <row r="366" spans="10:31" ht="12.75"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</row>
    <row r="367" spans="10:31" ht="12.75"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</row>
    <row r="368" spans="10:31" ht="12.75"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</row>
    <row r="369" spans="10:31" ht="12.75"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</row>
    <row r="370" spans="10:31" ht="12.75"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</row>
    <row r="371" spans="10:31" ht="12.75"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</row>
    <row r="372" spans="10:31" ht="12.75"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</row>
    <row r="373" spans="10:31" ht="12.75"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</row>
    <row r="374" spans="10:31" ht="12.75"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</row>
    <row r="375" spans="10:31" ht="12.75"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</row>
    <row r="376" spans="10:31" ht="12.75"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</row>
    <row r="377" spans="10:31" ht="12.75"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</row>
    <row r="378" spans="10:31" ht="12.75"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</row>
    <row r="379" spans="10:31" ht="12.75"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</row>
    <row r="380" spans="10:31" ht="12.75"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</row>
    <row r="381" spans="10:31" ht="12.75"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</row>
    <row r="382" spans="10:31" ht="12.75"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</row>
    <row r="383" spans="10:31" ht="12.75"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</row>
    <row r="384" spans="10:31" ht="12.75"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</row>
    <row r="385" spans="10:31" ht="12.75"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</row>
    <row r="386" spans="10:31" ht="12.75"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</row>
    <row r="387" spans="10:31" ht="12.75"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</row>
    <row r="388" spans="10:31" ht="12.75"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</row>
    <row r="389" spans="10:31" ht="12.75"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</row>
    <row r="390" spans="10:31" ht="12.75"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</row>
    <row r="391" spans="10:31" ht="12.75"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</row>
    <row r="392" spans="10:31" ht="12.75"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</row>
    <row r="393" spans="10:31" ht="12.75"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</row>
    <row r="394" spans="10:31" ht="12.75"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</row>
    <row r="395" spans="10:31" ht="12.75"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</row>
    <row r="396" spans="10:31" ht="12.75"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</row>
    <row r="397" spans="10:31" ht="12.75"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</row>
    <row r="398" spans="10:31" ht="12.75"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</row>
    <row r="399" spans="10:31" ht="12.75"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</row>
    <row r="400" spans="10:31" ht="12.75"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</row>
    <row r="401" spans="10:31" ht="12.75"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</row>
    <row r="402" spans="10:31" ht="12.75"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</row>
    <row r="403" spans="10:31" ht="12.75"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</row>
    <row r="404" spans="10:31" ht="12.75"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</row>
    <row r="405" spans="10:31" ht="12.75"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</row>
    <row r="406" spans="10:31" ht="12.75"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</row>
    <row r="407" spans="10:31" ht="12.75"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</row>
    <row r="408" spans="10:31" ht="12.75"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</row>
    <row r="409" spans="10:31" ht="12.75"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</row>
    <row r="410" spans="10:31" ht="12.75"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</row>
    <row r="411" spans="10:31" ht="12.75"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</row>
    <row r="412" spans="10:31" ht="12.75"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</row>
    <row r="413" spans="10:31" ht="12.75"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</row>
    <row r="414" spans="10:31" ht="12.75"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</row>
    <row r="415" spans="10:31" ht="12.75"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</row>
    <row r="416" spans="10:31" ht="12.75"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</row>
    <row r="417" spans="10:31" ht="12.75"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</row>
    <row r="418" spans="10:31" ht="12.75"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</row>
    <row r="419" spans="10:31" ht="12.75"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</row>
    <row r="420" spans="10:31" ht="12.75"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</row>
    <row r="421" spans="10:31" ht="12.75"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</row>
    <row r="422" spans="10:31" ht="12.75"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</row>
    <row r="423" spans="10:31" ht="12.75"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</row>
    <row r="424" spans="10:31" ht="12.75"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</row>
    <row r="425" spans="10:31" ht="12.75"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</row>
    <row r="426" spans="10:31" ht="12.75"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</row>
    <row r="427" spans="10:31" ht="12.75"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</row>
    <row r="428" spans="10:31" ht="12.75"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</row>
    <row r="429" spans="10:31" ht="12.75"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</row>
    <row r="430" spans="10:31" ht="12.75"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</row>
    <row r="431" spans="10:31" ht="12.75"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</row>
    <row r="432" spans="10:31" ht="12.75"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</row>
    <row r="433" spans="10:31" ht="12.75"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</row>
    <row r="434" spans="10:31" ht="12.75"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</row>
    <row r="435" spans="10:31" ht="12.75"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</row>
    <row r="436" spans="10:31" ht="12.75"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</row>
    <row r="437" spans="10:31" ht="12.75"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</row>
    <row r="438" spans="10:31" ht="12.75"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</row>
    <row r="439" spans="10:31" ht="12.75"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</row>
    <row r="440" spans="10:31" ht="12.75"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</row>
    <row r="441" spans="10:31" ht="12.75"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</row>
    <row r="442" spans="10:31" ht="12.75"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</row>
    <row r="443" spans="10:31" ht="12.75"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</row>
    <row r="444" spans="10:31" ht="12.75"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</row>
    <row r="445" spans="10:31" ht="12.75"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</row>
    <row r="446" spans="10:31" ht="12.75"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</row>
    <row r="447" spans="10:31" ht="12.75"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</row>
    <row r="448" spans="10:31" ht="12.75"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</row>
    <row r="449" spans="10:31" ht="12.75"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</row>
    <row r="450" spans="10:31" ht="12.75"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</row>
    <row r="451" spans="10:31" ht="12.75"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</row>
    <row r="452" spans="10:31" ht="12.75"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</row>
    <row r="453" spans="10:31" ht="12.75"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</row>
    <row r="454" spans="10:31" ht="12.75"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</row>
    <row r="455" spans="10:31" ht="12.75"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</row>
    <row r="456" spans="10:31" ht="12.75"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</row>
    <row r="457" spans="10:31" ht="12.75"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</row>
    <row r="458" spans="10:31" ht="12.75"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</row>
    <row r="459" spans="10:31" ht="12.75"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</row>
    <row r="460" spans="10:31" ht="12.75"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</row>
    <row r="461" spans="10:31" ht="12.75"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</row>
    <row r="462" spans="10:31" ht="12.75"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</row>
    <row r="463" spans="10:31" ht="12.75"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</row>
    <row r="464" spans="10:31" ht="12.75"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</row>
    <row r="465" spans="10:31" ht="12.75"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</row>
    <row r="466" spans="10:31" ht="12.75"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</row>
    <row r="467" spans="10:31" ht="12.75"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</row>
    <row r="468" spans="10:31" ht="12.75"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</row>
    <row r="469" spans="10:31" ht="12.75"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</row>
    <row r="470" spans="10:31" ht="12.75"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</row>
    <row r="471" spans="10:31" ht="12.75"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</row>
    <row r="472" spans="10:31" ht="12.75"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</row>
    <row r="473" spans="10:31" ht="12.75"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</row>
    <row r="474" spans="10:31" ht="12.75"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</row>
    <row r="475" spans="10:31" ht="12.75"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</row>
    <row r="476" spans="10:31" ht="12.75"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</row>
    <row r="477" spans="10:31" ht="12.75"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</row>
    <row r="478" spans="10:31" ht="12.75"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</row>
    <row r="479" spans="10:31" ht="12.75"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</row>
    <row r="480" spans="10:31" ht="12.75"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</row>
    <row r="481" spans="10:31" ht="12.75"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</row>
    <row r="482" spans="10:31" ht="12.75"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</row>
    <row r="483" spans="10:31" ht="12.75"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</row>
    <row r="484" spans="10:31" ht="12.75"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</row>
    <row r="485" spans="10:31" ht="12.75"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</row>
    <row r="486" spans="10:31" ht="12.75"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</row>
    <row r="487" spans="10:31" ht="12.75"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</row>
    <row r="488" spans="10:31" ht="12.75"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</row>
    <row r="489" spans="10:31" ht="12.75"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</row>
    <row r="490" spans="10:31" ht="12.75"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</row>
    <row r="491" spans="10:31" ht="12.75"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</row>
    <row r="492" spans="10:31" ht="12.75"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</row>
    <row r="493" spans="10:31" ht="12.75"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</row>
    <row r="494" spans="10:31" ht="12.75"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</row>
    <row r="495" spans="10:31" ht="12.75"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</row>
    <row r="496" spans="10:31" ht="12.75"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</row>
    <row r="497" spans="10:31" ht="12.75"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</row>
    <row r="498" spans="10:31" ht="12.75"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</row>
    <row r="499" spans="10:31" ht="12.75"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</row>
    <row r="500" spans="10:31" ht="12.75"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</row>
    <row r="501" spans="10:31" ht="12.75"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</row>
    <row r="502" spans="10:31" ht="12.75"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</row>
    <row r="503" spans="10:31" ht="12.75"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</row>
    <row r="504" spans="10:31" ht="12.75"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</row>
    <row r="505" spans="10:31" ht="12.75"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</row>
    <row r="506" spans="10:31" ht="12.75"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</row>
    <row r="507" spans="10:31" ht="12.75"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</row>
    <row r="508" spans="10:31" ht="12.75"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</row>
    <row r="509" spans="10:31" ht="12.75"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</row>
    <row r="510" spans="10:31" ht="12.75"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</row>
    <row r="511" spans="10:31" ht="12.75"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</row>
    <row r="512" spans="10:31" ht="12.75"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</row>
    <row r="513" spans="10:31" ht="12.75"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</row>
    <row r="514" spans="10:31" ht="12.75"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</row>
    <row r="515" spans="10:31" ht="12.75"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</row>
    <row r="516" spans="10:31" ht="12.75"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</row>
    <row r="517" spans="10:31" ht="12.75"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</row>
    <row r="518" spans="10:31" ht="12.75"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</row>
    <row r="519" spans="10:31" ht="12.75"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</row>
    <row r="520" spans="10:31" ht="12.75"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</row>
    <row r="521" spans="10:31" ht="12.75"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</row>
    <row r="522" spans="10:31" ht="12.75"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</row>
    <row r="523" spans="10:31" ht="12.75"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</row>
    <row r="524" spans="10:31" ht="12.75"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</row>
    <row r="525" spans="10:31" ht="12.75"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</row>
    <row r="526" spans="10:31" ht="12.75"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</row>
    <row r="527" spans="10:31" ht="12.75"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</row>
    <row r="528" spans="10:31" ht="12.75"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</row>
    <row r="529" spans="10:31" ht="12.75"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</row>
    <row r="530" spans="10:31" ht="12.75"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</row>
    <row r="531" spans="10:31" ht="12.75"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</row>
    <row r="532" spans="10:31" ht="12.75"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</row>
    <row r="533" spans="10:31" ht="12.75"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</row>
    <row r="534" spans="10:31" ht="12.75"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</row>
    <row r="535" spans="10:31" ht="12.75"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</row>
    <row r="536" spans="10:31" ht="12.75"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</row>
    <row r="537" spans="10:31" ht="12.75"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</row>
    <row r="538" spans="10:31" ht="12.75"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</row>
    <row r="539" spans="10:31" ht="12.75"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</row>
    <row r="540" spans="10:31" ht="12.75"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</row>
    <row r="541" spans="10:31" ht="12.75"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</row>
    <row r="542" spans="10:31" ht="12.75"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</row>
    <row r="543" spans="10:31" ht="12.75"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</row>
    <row r="544" spans="10:31" ht="12.75"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</row>
    <row r="545" spans="10:31" ht="12.75"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</row>
    <row r="546" spans="10:31" ht="12.75"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</row>
    <row r="547" spans="10:31" ht="12.75"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</row>
    <row r="548" spans="10:31" ht="12.75"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</row>
    <row r="549" spans="10:31" ht="12.75"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</row>
    <row r="550" spans="10:31" ht="12.75"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</row>
    <row r="551" spans="10:31" ht="12.75"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</row>
    <row r="552" spans="10:31" ht="12.75"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</row>
    <row r="553" spans="10:31" ht="12.75"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</row>
    <row r="554" spans="10:31" ht="12.75"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</row>
    <row r="555" spans="10:31" ht="12.75"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</row>
    <row r="556" spans="10:31" ht="12.75"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</row>
    <row r="557" spans="10:31" ht="12.75"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</row>
    <row r="558" spans="10:31" ht="12.75"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</row>
    <row r="559" spans="10:31" ht="12.75"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</row>
    <row r="560" spans="10:31" ht="12.75"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</row>
    <row r="561" spans="10:31" ht="12.75"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</row>
    <row r="562" spans="10:31" ht="12.75"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</row>
    <row r="563" spans="10:31" ht="12.75"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</row>
    <row r="564" spans="10:31" ht="12.75"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</row>
    <row r="565" spans="10:31" ht="12.75"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</row>
    <row r="566" spans="10:31" ht="12.75"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</row>
    <row r="567" spans="10:31" ht="12.75"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</row>
    <row r="568" spans="10:31" ht="12.75"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</row>
    <row r="569" spans="10:31" ht="12.75"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</row>
    <row r="570" spans="10:31" ht="12.75"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</row>
    <row r="571" spans="10:31" ht="12.75"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</row>
    <row r="572" spans="10:31" ht="12.75"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</row>
    <row r="573" spans="10:31" ht="12.75"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</row>
    <row r="574" spans="10:31" ht="12.75"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</row>
    <row r="575" spans="10:31" ht="12.75"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</row>
    <row r="576" spans="10:31" ht="12.75"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</row>
    <row r="577" spans="10:31" ht="12.75"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</row>
    <row r="578" spans="10:31" ht="12.75"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</row>
    <row r="579" spans="10:31" ht="12.75"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</row>
    <row r="580" spans="10:31" ht="12.75"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</row>
    <row r="581" spans="10:31" ht="12.75"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</row>
    <row r="582" spans="10:31" ht="12.75"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</row>
    <row r="583" spans="10:31" ht="12.75"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</row>
    <row r="584" spans="10:31" ht="12.75"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</row>
    <row r="585" spans="10:31" ht="12.75"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</row>
    <row r="586" spans="10:31" ht="12.75"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</row>
    <row r="587" spans="10:31" ht="12.75"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</row>
    <row r="588" spans="10:31" ht="12.75"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</row>
    <row r="589" spans="10:31" ht="12.75"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</row>
    <row r="590" spans="10:31" ht="12.75"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</row>
    <row r="591" spans="10:31" ht="12.75"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</row>
    <row r="592" spans="10:31" ht="12.75"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</row>
    <row r="593" spans="10:31" ht="12.75"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</row>
    <row r="594" spans="10:31" ht="12.75"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</row>
    <row r="595" spans="10:31" ht="12.75"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</row>
    <row r="596" spans="10:31" ht="12.75"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</row>
    <row r="597" spans="10:31" ht="12.75"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</row>
    <row r="598" spans="10:31" ht="12.75"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</row>
    <row r="599" spans="10:31" ht="12.75"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</row>
    <row r="600" spans="10:31" ht="12.75"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</row>
    <row r="601" spans="10:31" ht="12.75"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</row>
    <row r="602" spans="10:31" ht="12.75"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</row>
    <row r="603" spans="10:31" ht="12.75"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</row>
    <row r="604" spans="10:31" ht="12.75"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</row>
    <row r="605" spans="10:31" ht="12.75"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</row>
    <row r="606" spans="10:31" ht="12.75"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</row>
    <row r="607" spans="10:31" ht="12.75"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</row>
    <row r="608" spans="10:31" ht="12.75"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</row>
    <row r="609" spans="10:31" ht="12.75"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</row>
    <row r="610" spans="10:31" ht="12.75"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</row>
    <row r="611" spans="10:31" ht="12.75"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</row>
    <row r="612" spans="10:31" ht="12.75"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</row>
    <row r="613" spans="10:31" ht="12.75"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</row>
    <row r="614" spans="10:31" ht="12.75"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</row>
    <row r="615" spans="10:31" ht="12.75"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</row>
    <row r="616" spans="10:31" ht="12.75"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</row>
    <row r="617" spans="10:31" ht="12.75"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</row>
    <row r="618" spans="10:31" ht="12.75"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</row>
    <row r="619" spans="10:31" ht="12.75"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</row>
    <row r="620" spans="10:31" ht="12.75"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</row>
    <row r="621" spans="10:31" ht="12.75"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</row>
    <row r="622" spans="10:31" ht="12.75"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</row>
    <row r="623" spans="10:31" ht="12.75"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</row>
    <row r="624" spans="10:31" ht="12.75"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</row>
    <row r="625" spans="10:31" ht="12.75"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</row>
    <row r="626" spans="10:31" ht="12.75"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</row>
    <row r="627" spans="10:31" ht="12.75"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</row>
    <row r="628" spans="10:31" ht="12.75"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</row>
    <row r="629" spans="10:31" ht="12.75"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</row>
    <row r="630" spans="10:31" ht="12.75"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</row>
    <row r="631" spans="10:31" ht="12.75"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</row>
    <row r="632" spans="10:31" ht="12.75"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</row>
    <row r="633" spans="10:31" ht="12.75"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</row>
    <row r="634" spans="10:31" ht="12.75"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</row>
    <row r="635" spans="10:31" ht="12.75"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</row>
    <row r="636" spans="10:31" ht="12.75"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</row>
    <row r="637" spans="10:31" ht="12.75"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</row>
    <row r="638" spans="10:31" ht="12.75"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</row>
    <row r="639" spans="10:31" ht="12.75"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</row>
    <row r="640" spans="10:31" ht="12.75"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</row>
    <row r="641" spans="10:31" ht="12.75"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</row>
    <row r="642" spans="10:31" ht="12.75"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</row>
    <row r="643" spans="10:31" ht="12.75"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</row>
    <row r="644" spans="10:31" ht="12.75"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</row>
    <row r="645" spans="10:31" ht="12.75"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</row>
    <row r="646" spans="10:31" ht="12.75"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</row>
    <row r="647" spans="10:31" ht="12.75"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</row>
    <row r="648" spans="10:31" ht="12.75"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</row>
    <row r="649" spans="10:31" ht="12.75"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</row>
    <row r="650" spans="10:31" ht="12.75"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</row>
    <row r="651" spans="10:31" ht="12.75"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</row>
    <row r="652" spans="10:31" ht="12.75"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</row>
    <row r="653" spans="10:31" ht="12.75"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</row>
    <row r="654" spans="10:31" ht="12.75"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</row>
    <row r="655" spans="10:31" ht="12.75"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</row>
    <row r="656" spans="10:31" ht="12.75"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</row>
    <row r="657" spans="10:31" ht="12.75"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</row>
    <row r="658" spans="10:31" ht="12.75"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</row>
    <row r="659" spans="10:31" ht="12.75"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</row>
    <row r="660" spans="10:31" ht="12.75"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</row>
    <row r="661" spans="10:31" ht="12.75"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</row>
    <row r="662" spans="10:31" ht="12.75"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</row>
    <row r="663" spans="10:31" ht="12.75"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</row>
    <row r="664" spans="10:31" ht="12.75"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</row>
    <row r="665" spans="10:31" ht="12.75"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</row>
    <row r="666" spans="10:31" ht="12.75"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</row>
    <row r="667" spans="10:31" ht="12.75"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</row>
    <row r="668" spans="10:31" ht="12.75"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</row>
    <row r="669" spans="10:31" ht="12.75"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</row>
    <row r="670" spans="10:31" ht="12.75"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</row>
    <row r="671" spans="10:31" ht="12.75"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</row>
    <row r="672" spans="10:31" ht="12.75"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</row>
    <row r="673" spans="10:31" ht="12.75"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</row>
    <row r="674" spans="10:31" ht="12.75"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</row>
    <row r="675" spans="10:31" ht="12.75"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</row>
    <row r="676" spans="10:31" ht="12.75"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</row>
    <row r="677" spans="10:31" ht="12.75"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</row>
    <row r="678" spans="10:31" ht="12.75"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</row>
    <row r="679" spans="10:31" ht="12.75"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</row>
    <row r="680" spans="10:31" ht="12.75"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</row>
    <row r="681" spans="10:31" ht="12.75"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</row>
    <row r="682" spans="10:31" ht="12.75"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</row>
    <row r="683" spans="10:31" ht="12.75"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</row>
    <row r="684" spans="10:31" ht="12.75"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</row>
    <row r="685" spans="10:31" ht="12.75"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</row>
    <row r="686" spans="10:31" ht="12.75"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</row>
    <row r="687" spans="10:31" ht="12.75"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</row>
    <row r="688" spans="10:31" ht="12.75"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</row>
    <row r="689" spans="10:31" ht="12.75"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</row>
    <row r="690" spans="10:31" ht="12.75"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</row>
    <row r="691" spans="10:31" ht="12.75"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</row>
    <row r="692" spans="10:31" ht="12.75"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</row>
    <row r="693" spans="10:31" ht="12.75"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</row>
    <row r="694" spans="10:31" ht="12.75"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</row>
    <row r="695" spans="10:31" ht="12.75"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</row>
    <row r="696" spans="10:31" ht="12.75"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</row>
    <row r="697" spans="10:31" ht="12.75"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</row>
    <row r="698" spans="10:31" ht="12.75"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</row>
    <row r="699" spans="10:31" ht="12.75"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</row>
    <row r="700" spans="10:31" ht="12.75"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</row>
    <row r="701" spans="10:31" ht="12.75"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</row>
    <row r="702" spans="10:31" ht="12.75"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</row>
    <row r="703" spans="10:31" ht="12.75"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</row>
    <row r="704" spans="10:31" ht="12.75"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</row>
    <row r="705" spans="10:31" ht="12.75"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</row>
    <row r="706" spans="10:31" ht="12.75"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</row>
    <row r="707" spans="10:31" ht="12.75"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</row>
    <row r="708" spans="10:31" ht="12.75"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</row>
    <row r="709" spans="10:31" ht="12.75"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</row>
    <row r="710" spans="10:31" ht="12.75"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</row>
    <row r="711" spans="10:31" ht="12.75"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</row>
    <row r="712" spans="10:31" ht="12.75"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</row>
    <row r="713" spans="10:31" ht="12.75"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</row>
    <row r="714" spans="10:31" ht="12.75"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</row>
    <row r="715" spans="10:31" ht="12.75"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</row>
    <row r="716" spans="10:31" ht="12.75"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</row>
    <row r="717" spans="10:31" ht="12.75"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</row>
    <row r="718" spans="10:31" ht="12.75"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</row>
    <row r="719" spans="10:31" ht="12.75"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</row>
    <row r="720" spans="10:31" ht="12.75"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</row>
    <row r="721" spans="10:31" ht="12.75"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</row>
    <row r="722" spans="10:31" ht="12.75"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</row>
    <row r="723" spans="10:31" ht="12.75"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</row>
    <row r="724" spans="10:31" ht="12.75"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</row>
    <row r="725" spans="10:31" ht="12.75"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</row>
    <row r="726" spans="10:31" ht="12.75"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</row>
    <row r="727" spans="10:31" ht="12.75"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</row>
    <row r="728" spans="10:31" ht="12.75"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</row>
    <row r="729" spans="10:31" ht="12.75"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</row>
    <row r="730" spans="10:31" ht="12.75"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</row>
    <row r="731" spans="10:31" ht="12.75"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</row>
    <row r="732" spans="10:31" ht="12.75"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</row>
    <row r="733" spans="10:31" ht="12.75"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</row>
    <row r="734" spans="10:31" ht="12.75"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</row>
    <row r="735" spans="10:31" ht="12.75"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</row>
    <row r="736" spans="10:31" ht="12.75"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</row>
    <row r="737" spans="10:31" ht="12.75"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</row>
    <row r="738" spans="10:31" ht="12.75"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</row>
    <row r="739" spans="10:31" ht="12.75"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</row>
    <row r="740" spans="10:31" ht="12.75"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</row>
    <row r="741" spans="10:31" ht="12.75"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</row>
    <row r="742" spans="10:31" ht="12.75"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</row>
    <row r="743" spans="10:31" ht="12.75"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</row>
    <row r="744" spans="10:31" ht="12.75"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</row>
    <row r="745" spans="10:31" ht="12.75"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</row>
    <row r="746" spans="10:31" ht="12.75"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</row>
    <row r="747" spans="10:31" ht="12.75"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</row>
    <row r="748" spans="10:31" ht="12.75"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</row>
    <row r="749" spans="10:31" ht="12.75"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</row>
    <row r="750" spans="10:31" ht="12.75"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</row>
    <row r="751" spans="10:31" ht="12.75"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</row>
    <row r="752" spans="10:31" ht="12.75"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</row>
    <row r="753" spans="10:31" ht="12.75"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</row>
    <row r="754" spans="10:31" ht="12.75"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</row>
    <row r="755" spans="10:31" ht="12.75"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</row>
    <row r="756" spans="10:31" ht="12.75"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</row>
    <row r="757" spans="10:31" ht="12.75"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</row>
    <row r="758" spans="10:31" ht="12.75"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</row>
    <row r="759" spans="10:31" ht="12.75"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</row>
    <row r="760" spans="10:31" ht="12.75"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</row>
    <row r="761" spans="10:31" ht="12.75"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</row>
    <row r="762" spans="10:31" ht="12.75"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</row>
    <row r="763" spans="10:31" ht="12.75"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</row>
    <row r="764" spans="10:31" ht="12.75"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</row>
    <row r="765" spans="10:31" ht="12.75"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</row>
    <row r="766" spans="10:31" ht="12.75"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</row>
    <row r="767" spans="10:31" ht="12.75"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</row>
    <row r="768" spans="10:31" ht="12.75"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</row>
    <row r="769" spans="10:31" ht="12.75"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</row>
    <row r="770" spans="10:31" ht="12.75"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</row>
    <row r="771" spans="10:31" ht="12.75"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</row>
    <row r="772" spans="10:31" ht="12.75"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</row>
    <row r="773" spans="10:31" ht="12.75"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</row>
    <row r="774" spans="10:31" ht="12.75"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</row>
    <row r="775" spans="10:31" ht="12.75"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</row>
    <row r="776" spans="10:31" ht="12.75"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</row>
    <row r="777" spans="10:31" ht="12.75"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</row>
    <row r="778" spans="10:31" ht="12.75"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</row>
    <row r="779" spans="10:31" ht="12.75"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</row>
    <row r="780" spans="10:31" ht="12.75"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</row>
    <row r="781" spans="10:31" ht="12.75"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</row>
    <row r="782" spans="10:31" ht="12.75"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</row>
    <row r="783" spans="10:31" ht="12.75"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</row>
    <row r="784" spans="10:31" ht="12.75"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</row>
    <row r="785" spans="10:31" ht="12.75"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</row>
    <row r="786" spans="10:31" ht="12.75"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</row>
    <row r="787" spans="10:31" ht="12.75"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</row>
    <row r="788" spans="10:31" ht="12.75"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</row>
    <row r="789" spans="10:31" ht="12.75"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</row>
    <row r="790" spans="10:31" ht="12.75"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</row>
    <row r="791" spans="10:31" ht="12.75"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</row>
    <row r="792" spans="10:31" ht="12.75"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</row>
    <row r="793" spans="10:31" ht="12.75"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</row>
    <row r="794" spans="10:31" ht="12.75"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</row>
    <row r="795" spans="10:31" ht="12.75"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</row>
    <row r="796" spans="10:31" ht="12.75"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</row>
    <row r="797" spans="10:31" ht="12.75"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</row>
    <row r="798" spans="10:31" ht="12.75"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</row>
    <row r="799" spans="10:31" ht="12.75"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</row>
    <row r="800" spans="10:31" ht="12.75"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</row>
    <row r="801" spans="10:31" ht="12.75"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</row>
    <row r="802" spans="10:31" ht="12.75"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</row>
    <row r="803" spans="10:31" ht="12.75"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</row>
    <row r="804" spans="10:31" ht="12.75"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</row>
    <row r="805" spans="10:31" ht="12.75"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</row>
    <row r="806" spans="10:31" ht="12.75"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</row>
    <row r="807" spans="10:31" ht="12.75"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</row>
    <row r="808" spans="10:31" ht="12.75"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</row>
    <row r="809" spans="10:31" ht="12.75"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</row>
    <row r="810" spans="10:31" ht="12.75"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</row>
    <row r="811" spans="10:31" ht="12.75"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</row>
    <row r="812" spans="10:31" ht="12.75"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</row>
    <row r="813" spans="10:31" ht="12.75"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</row>
    <row r="814" spans="10:31" ht="12.75"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</row>
    <row r="815" spans="10:31" ht="12.75"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</row>
    <row r="816" spans="10:31" ht="12.75"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</row>
    <row r="817" spans="10:31" ht="12.75"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</row>
    <row r="818" spans="10:31" ht="12.75"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</row>
    <row r="819" spans="10:31" ht="12.75"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</row>
    <row r="820" spans="10:31" ht="12.75"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</row>
    <row r="821" spans="10:31" ht="12.75"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</row>
    <row r="822" spans="10:31" ht="12.75"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</row>
    <row r="823" spans="10:31" ht="12.75"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</row>
    <row r="824" spans="10:31" ht="12.75"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</row>
    <row r="825" spans="10:31" ht="12.75"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</row>
    <row r="826" spans="10:31" ht="12.75"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</row>
    <row r="827" spans="10:31" ht="12.75"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</row>
    <row r="828" spans="10:31" ht="12.75"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</row>
    <row r="829" spans="10:31" ht="12.75"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</row>
    <row r="830" spans="10:31" ht="12.75"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</row>
    <row r="831" spans="10:31" ht="12.75"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</row>
    <row r="832" spans="10:31" ht="12.75"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</row>
    <row r="833" spans="10:31" ht="12.75"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</row>
    <row r="834" spans="10:31" ht="12.75"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</row>
    <row r="835" spans="10:31" ht="12.75"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</row>
    <row r="836" spans="10:31" ht="12.75"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</row>
    <row r="837" spans="10:31" ht="12.75"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</row>
    <row r="838" spans="10:31" ht="12.75"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</row>
    <row r="839" spans="10:31" ht="12.75"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</row>
    <row r="840" spans="10:31" ht="12.75"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</row>
    <row r="841" spans="10:31" ht="12.75"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</row>
    <row r="842" spans="10:31" ht="12.75"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</row>
    <row r="843" spans="10:31" ht="12.75"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</row>
    <row r="844" spans="10:31" ht="12.75"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</row>
    <row r="845" spans="10:31" ht="12.75"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</row>
    <row r="846" spans="10:31" ht="12.75"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</row>
    <row r="847" spans="10:31" ht="12.75"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</row>
    <row r="848" spans="10:31" ht="12.75"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</row>
    <row r="849" spans="10:31" ht="12.75"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</row>
    <row r="850" spans="10:31" ht="12.75"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</row>
  </sheetData>
  <printOptions/>
  <pageMargins left="0.25" right="0.25" top="1" bottom="1" header="0.5" footer="0.5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603"/>
  <sheetViews>
    <sheetView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16.8515625" style="0" customWidth="1"/>
    <col min="3" max="3" width="6.28125" style="8" customWidth="1"/>
    <col min="4" max="5" width="6.7109375" style="6" hidden="1" customWidth="1"/>
    <col min="6" max="6" width="6.7109375" style="6" customWidth="1"/>
    <col min="7" max="8" width="6.7109375" style="6" hidden="1" customWidth="1"/>
    <col min="9" max="9" width="6.7109375" style="6" customWidth="1"/>
    <col min="10" max="11" width="6.7109375" style="0" hidden="1" customWidth="1"/>
    <col min="12" max="12" width="6.7109375" style="0" customWidth="1"/>
    <col min="13" max="14" width="6.7109375" style="0" hidden="1" customWidth="1"/>
    <col min="15" max="15" width="6.7109375" style="0" customWidth="1"/>
    <col min="16" max="17" width="6.7109375" style="0" hidden="1" customWidth="1"/>
    <col min="18" max="18" width="6.7109375" style="0" customWidth="1"/>
    <col min="19" max="20" width="6.7109375" style="0" hidden="1" customWidth="1"/>
    <col min="21" max="21" width="6.7109375" style="0" customWidth="1"/>
    <col min="22" max="23" width="6.7109375" style="0" hidden="1" customWidth="1"/>
    <col min="24" max="24" width="6.7109375" style="0" customWidth="1"/>
    <col min="25" max="26" width="6.7109375" style="0" hidden="1" customWidth="1"/>
    <col min="27" max="27" width="6.7109375" style="0" customWidth="1"/>
    <col min="28" max="29" width="4.7109375" style="0" hidden="1" customWidth="1"/>
    <col min="30" max="30" width="6.7109375" style="0" customWidth="1"/>
    <col min="31" max="32" width="4.7109375" style="0" hidden="1" customWidth="1"/>
    <col min="33" max="33" width="6.7109375" style="0" customWidth="1"/>
    <col min="34" max="35" width="4.7109375" style="0" hidden="1" customWidth="1"/>
    <col min="36" max="36" width="6.7109375" style="0" customWidth="1"/>
    <col min="37" max="37" width="9.140625" style="0" hidden="1" customWidth="1"/>
    <col min="38" max="46" width="4.7109375" style="0" customWidth="1"/>
  </cols>
  <sheetData>
    <row r="1" spans="2:36" ht="15.75">
      <c r="B1" s="18" t="s">
        <v>60</v>
      </c>
      <c r="C1" s="7"/>
      <c r="E1" s="21"/>
      <c r="F1" s="55" t="s">
        <v>124</v>
      </c>
      <c r="G1" s="36"/>
      <c r="H1" s="39"/>
      <c r="I1" s="55" t="s">
        <v>125</v>
      </c>
      <c r="J1" s="49"/>
      <c r="K1" s="56"/>
      <c r="L1" s="57" t="s">
        <v>126</v>
      </c>
      <c r="M1" s="49"/>
      <c r="N1" s="56"/>
      <c r="O1" s="57" t="s">
        <v>132</v>
      </c>
      <c r="P1" s="49"/>
      <c r="Q1" s="56"/>
      <c r="R1" s="57" t="s">
        <v>133</v>
      </c>
      <c r="S1" s="49"/>
      <c r="T1" s="56"/>
      <c r="U1" s="57" t="s">
        <v>134</v>
      </c>
      <c r="V1" s="49"/>
      <c r="W1" s="56"/>
      <c r="X1" s="57" t="s">
        <v>130</v>
      </c>
      <c r="Y1" s="49"/>
      <c r="Z1" s="56"/>
      <c r="AA1" s="57" t="s">
        <v>131</v>
      </c>
      <c r="AB1" s="49"/>
      <c r="AC1" s="56"/>
      <c r="AD1" s="69" t="s">
        <v>140</v>
      </c>
      <c r="AE1" s="49"/>
      <c r="AF1" s="56"/>
      <c r="AG1" s="69" t="s">
        <v>155</v>
      </c>
      <c r="AH1" s="58" t="s">
        <v>148</v>
      </c>
      <c r="AI1" s="56"/>
      <c r="AJ1" s="57" t="s">
        <v>157</v>
      </c>
    </row>
    <row r="2" spans="2:36" ht="12.75">
      <c r="B2" s="3" t="s">
        <v>0</v>
      </c>
      <c r="C2" s="8" t="s">
        <v>50</v>
      </c>
      <c r="D2" s="22" t="s">
        <v>1</v>
      </c>
      <c r="E2" s="11" t="s">
        <v>2</v>
      </c>
      <c r="F2" s="46" t="s">
        <v>82</v>
      </c>
      <c r="G2" s="11" t="s">
        <v>1</v>
      </c>
      <c r="H2" s="11" t="s">
        <v>2</v>
      </c>
      <c r="I2" s="46" t="s">
        <v>82</v>
      </c>
      <c r="J2" s="11" t="s">
        <v>1</v>
      </c>
      <c r="K2" s="11" t="s">
        <v>2</v>
      </c>
      <c r="L2" s="46" t="s">
        <v>82</v>
      </c>
      <c r="M2" s="11" t="s">
        <v>1</v>
      </c>
      <c r="N2" s="11" t="s">
        <v>2</v>
      </c>
      <c r="O2" s="46" t="s">
        <v>82</v>
      </c>
      <c r="P2" s="11" t="s">
        <v>1</v>
      </c>
      <c r="Q2" s="11" t="s">
        <v>2</v>
      </c>
      <c r="R2" s="46" t="s">
        <v>82</v>
      </c>
      <c r="S2" s="11" t="s">
        <v>1</v>
      </c>
      <c r="T2" s="11" t="s">
        <v>2</v>
      </c>
      <c r="U2" s="46" t="s">
        <v>82</v>
      </c>
      <c r="V2" s="11" t="s">
        <v>1</v>
      </c>
      <c r="W2" s="11" t="s">
        <v>2</v>
      </c>
      <c r="X2" s="46" t="s">
        <v>82</v>
      </c>
      <c r="Y2" s="11" t="s">
        <v>1</v>
      </c>
      <c r="Z2" s="11" t="s">
        <v>2</v>
      </c>
      <c r="AA2" s="46" t="s">
        <v>82</v>
      </c>
      <c r="AB2" s="22" t="s">
        <v>1</v>
      </c>
      <c r="AC2" s="11" t="s">
        <v>2</v>
      </c>
      <c r="AD2" s="25" t="s">
        <v>82</v>
      </c>
      <c r="AE2" s="22" t="s">
        <v>1</v>
      </c>
      <c r="AF2" s="11" t="s">
        <v>2</v>
      </c>
      <c r="AG2" s="25" t="s">
        <v>82</v>
      </c>
      <c r="AH2" s="22" t="s">
        <v>1</v>
      </c>
      <c r="AI2" s="11" t="s">
        <v>2</v>
      </c>
      <c r="AJ2" s="46" t="s">
        <v>82</v>
      </c>
    </row>
    <row r="3" spans="1:37" ht="12.75">
      <c r="A3">
        <f aca="true" t="shared" si="0" ref="A3:A17">-2+ROW(A3)</f>
        <v>1</v>
      </c>
      <c r="B3" s="59" t="s">
        <v>33</v>
      </c>
      <c r="C3" s="45">
        <f aca="true" t="shared" si="1" ref="C3:C25">F3+I3+L3+O3+R3+U3+X3+AA3+AD3+AG3+AJ3-AK3</f>
        <v>698</v>
      </c>
      <c r="D3" s="27">
        <v>40</v>
      </c>
      <c r="E3" s="27">
        <v>60</v>
      </c>
      <c r="F3" s="75">
        <v>100</v>
      </c>
      <c r="G3" s="76">
        <v>40</v>
      </c>
      <c r="H3" s="76">
        <v>60</v>
      </c>
      <c r="I3" s="76">
        <v>100</v>
      </c>
      <c r="J3" s="76">
        <v>40</v>
      </c>
      <c r="K3" s="113">
        <v>60</v>
      </c>
      <c r="L3" s="75">
        <f>+J3+K3</f>
        <v>100</v>
      </c>
      <c r="M3" s="76">
        <v>40</v>
      </c>
      <c r="N3" s="113">
        <v>60</v>
      </c>
      <c r="O3" s="76">
        <f aca="true" t="shared" si="2" ref="O3:O9">+M3+N3</f>
        <v>100</v>
      </c>
      <c r="P3" s="104">
        <v>38</v>
      </c>
      <c r="Q3" s="103">
        <v>60</v>
      </c>
      <c r="R3" s="77">
        <f>+P3+Q3</f>
        <v>98</v>
      </c>
      <c r="S3" s="104">
        <v>40</v>
      </c>
      <c r="T3" s="103">
        <v>60</v>
      </c>
      <c r="U3" s="76">
        <f>+S3+T3</f>
        <v>100</v>
      </c>
      <c r="V3" s="76">
        <v>40</v>
      </c>
      <c r="W3" s="113">
        <v>60</v>
      </c>
      <c r="X3" s="75">
        <f>+V3+W3</f>
        <v>100</v>
      </c>
      <c r="Y3" s="104">
        <v>33</v>
      </c>
      <c r="Z3" s="103">
        <v>60</v>
      </c>
      <c r="AA3" s="112">
        <f aca="true" t="shared" si="3" ref="AA3:AA10">+Y3+Z3</f>
        <v>93</v>
      </c>
      <c r="AB3" s="112">
        <v>38</v>
      </c>
      <c r="AC3" s="110">
        <v>58</v>
      </c>
      <c r="AD3" s="77">
        <f>+AB3+AC3</f>
        <v>96</v>
      </c>
      <c r="AE3" s="112">
        <v>40</v>
      </c>
      <c r="AF3" s="110">
        <v>58</v>
      </c>
      <c r="AG3" s="77">
        <f>+AE3+AF3</f>
        <v>98</v>
      </c>
      <c r="AH3" s="104">
        <v>40</v>
      </c>
      <c r="AI3" s="103">
        <v>58</v>
      </c>
      <c r="AJ3" s="75">
        <f aca="true" t="shared" si="4" ref="AJ3:AJ25">+AH3+AI3</f>
        <v>98</v>
      </c>
      <c r="AK3" s="49">
        <f>98+93+96+98</f>
        <v>385</v>
      </c>
    </row>
    <row r="4" spans="1:37" ht="12.75">
      <c r="A4">
        <f t="shared" si="0"/>
        <v>2</v>
      </c>
      <c r="B4" s="12" t="s">
        <v>36</v>
      </c>
      <c r="C4" s="46">
        <f t="shared" si="1"/>
        <v>680</v>
      </c>
      <c r="D4" s="6">
        <v>36</v>
      </c>
      <c r="E4" s="6">
        <v>52</v>
      </c>
      <c r="F4" s="82">
        <v>88</v>
      </c>
      <c r="G4" s="95">
        <v>37</v>
      </c>
      <c r="H4" s="95">
        <v>58</v>
      </c>
      <c r="I4" s="81">
        <v>95</v>
      </c>
      <c r="J4" s="95">
        <v>38</v>
      </c>
      <c r="K4" s="97">
        <v>56</v>
      </c>
      <c r="L4" s="82">
        <f>+J4+K4</f>
        <v>94</v>
      </c>
      <c r="M4" s="95">
        <v>35</v>
      </c>
      <c r="N4" s="97">
        <v>58</v>
      </c>
      <c r="O4" s="81">
        <f t="shared" si="2"/>
        <v>93</v>
      </c>
      <c r="P4" s="95">
        <v>40</v>
      </c>
      <c r="Q4" s="97">
        <v>58</v>
      </c>
      <c r="R4" s="79">
        <f>+P4+Q4</f>
        <v>98</v>
      </c>
      <c r="S4" s="95">
        <v>38</v>
      </c>
      <c r="T4" s="97">
        <v>58</v>
      </c>
      <c r="U4" s="80">
        <f>+S4+T4</f>
        <v>96</v>
      </c>
      <c r="V4" s="95">
        <v>40</v>
      </c>
      <c r="W4" s="97">
        <v>57</v>
      </c>
      <c r="X4" s="79">
        <f>+V4+W4</f>
        <v>97</v>
      </c>
      <c r="Y4" s="95">
        <v>40</v>
      </c>
      <c r="Z4" s="97">
        <v>56</v>
      </c>
      <c r="AA4" s="80">
        <f t="shared" si="3"/>
        <v>96</v>
      </c>
      <c r="AB4" s="95">
        <v>37</v>
      </c>
      <c r="AC4" s="97">
        <v>60</v>
      </c>
      <c r="AD4" s="79">
        <f>+AB4+AC4</f>
        <v>97</v>
      </c>
      <c r="AE4" s="95">
        <v>38</v>
      </c>
      <c r="AF4" s="97">
        <v>60</v>
      </c>
      <c r="AG4" s="79">
        <f>+AE4+AF4</f>
        <v>98</v>
      </c>
      <c r="AH4" s="95">
        <v>38</v>
      </c>
      <c r="AI4" s="97">
        <v>60</v>
      </c>
      <c r="AJ4" s="79">
        <f t="shared" si="4"/>
        <v>98</v>
      </c>
      <c r="AK4" s="49">
        <f>88+95+94+93</f>
        <v>370</v>
      </c>
    </row>
    <row r="5" spans="1:37" ht="12.75">
      <c r="A5">
        <f t="shared" si="0"/>
        <v>3</v>
      </c>
      <c r="B5" s="12" t="s">
        <v>49</v>
      </c>
      <c r="C5" s="46">
        <f t="shared" si="1"/>
        <v>652</v>
      </c>
      <c r="F5" s="82">
        <v>0</v>
      </c>
      <c r="G5" s="81"/>
      <c r="H5" s="81"/>
      <c r="I5" s="81">
        <v>0</v>
      </c>
      <c r="J5" s="81"/>
      <c r="K5" s="81"/>
      <c r="L5" s="82">
        <v>0</v>
      </c>
      <c r="M5" s="95">
        <v>38</v>
      </c>
      <c r="N5" s="95">
        <v>55</v>
      </c>
      <c r="O5" s="80">
        <f t="shared" si="2"/>
        <v>93</v>
      </c>
      <c r="P5" s="80">
        <v>36</v>
      </c>
      <c r="Q5" s="84">
        <v>56</v>
      </c>
      <c r="R5" s="79">
        <f>+P5+Q5</f>
        <v>92</v>
      </c>
      <c r="S5" s="80">
        <v>37</v>
      </c>
      <c r="T5" s="84">
        <v>56</v>
      </c>
      <c r="U5" s="80">
        <f>+S5+T5</f>
        <v>93</v>
      </c>
      <c r="V5" s="80">
        <v>36</v>
      </c>
      <c r="W5" s="84">
        <v>56</v>
      </c>
      <c r="X5" s="79">
        <f>+V5+W5</f>
        <v>92</v>
      </c>
      <c r="Y5" s="80">
        <v>36</v>
      </c>
      <c r="Z5" s="84">
        <v>58</v>
      </c>
      <c r="AA5" s="80">
        <f t="shared" si="3"/>
        <v>94</v>
      </c>
      <c r="AB5" s="95"/>
      <c r="AC5" s="97"/>
      <c r="AD5" s="82">
        <v>0</v>
      </c>
      <c r="AE5" s="95">
        <v>37</v>
      </c>
      <c r="AF5" s="97">
        <v>57</v>
      </c>
      <c r="AG5" s="79">
        <f>+AE5+AF5</f>
        <v>94</v>
      </c>
      <c r="AH5" s="80">
        <v>37</v>
      </c>
      <c r="AI5" s="84">
        <v>57</v>
      </c>
      <c r="AJ5" s="79">
        <f t="shared" si="4"/>
        <v>94</v>
      </c>
      <c r="AK5" s="49"/>
    </row>
    <row r="6" spans="1:37" ht="12.75">
      <c r="A6">
        <f t="shared" si="0"/>
        <v>4</v>
      </c>
      <c r="B6" s="12" t="s">
        <v>30</v>
      </c>
      <c r="C6" s="46">
        <f t="shared" si="1"/>
        <v>638</v>
      </c>
      <c r="D6" s="6">
        <v>36</v>
      </c>
      <c r="E6" s="6">
        <v>51</v>
      </c>
      <c r="F6" s="79">
        <v>87</v>
      </c>
      <c r="G6" s="95">
        <v>38</v>
      </c>
      <c r="H6" s="95">
        <v>55</v>
      </c>
      <c r="I6" s="80">
        <v>93</v>
      </c>
      <c r="J6" s="95">
        <v>37</v>
      </c>
      <c r="K6" s="97">
        <v>58</v>
      </c>
      <c r="L6" s="79">
        <f>+J6+K6</f>
        <v>95</v>
      </c>
      <c r="M6" s="95">
        <v>37</v>
      </c>
      <c r="N6" s="97">
        <v>56</v>
      </c>
      <c r="O6" s="80">
        <f t="shared" si="2"/>
        <v>93</v>
      </c>
      <c r="P6" s="95">
        <v>32</v>
      </c>
      <c r="Q6" s="97">
        <v>51</v>
      </c>
      <c r="R6" s="82">
        <f>+P6+Q6</f>
        <v>83</v>
      </c>
      <c r="S6" s="95">
        <v>36</v>
      </c>
      <c r="T6" s="97">
        <v>54</v>
      </c>
      <c r="U6" s="80">
        <f>+S6+T6</f>
        <v>90</v>
      </c>
      <c r="V6" s="95">
        <v>36</v>
      </c>
      <c r="W6" s="97">
        <v>55</v>
      </c>
      <c r="X6" s="79">
        <f>+V6+W6</f>
        <v>91</v>
      </c>
      <c r="Y6" s="95">
        <v>36</v>
      </c>
      <c r="Z6" s="97">
        <v>53</v>
      </c>
      <c r="AA6" s="80">
        <f t="shared" si="3"/>
        <v>89</v>
      </c>
      <c r="AB6" s="95">
        <v>35</v>
      </c>
      <c r="AC6" s="97">
        <v>52</v>
      </c>
      <c r="AD6" s="82">
        <f>+AB6+AC6</f>
        <v>87</v>
      </c>
      <c r="AE6" s="81"/>
      <c r="AF6" s="86"/>
      <c r="AG6" s="82">
        <v>0</v>
      </c>
      <c r="AH6" s="81"/>
      <c r="AI6" s="86"/>
      <c r="AJ6" s="82">
        <f t="shared" si="4"/>
        <v>0</v>
      </c>
      <c r="AK6" s="49">
        <f>83+87</f>
        <v>170</v>
      </c>
    </row>
    <row r="7" spans="1:37" ht="12.75">
      <c r="A7">
        <f t="shared" si="0"/>
        <v>5</v>
      </c>
      <c r="B7" s="12" t="s">
        <v>34</v>
      </c>
      <c r="C7" s="46">
        <f t="shared" si="1"/>
        <v>633</v>
      </c>
      <c r="D7" s="6">
        <v>38</v>
      </c>
      <c r="E7" s="6">
        <v>53</v>
      </c>
      <c r="F7" s="79">
        <v>91</v>
      </c>
      <c r="G7" s="95"/>
      <c r="H7" s="95"/>
      <c r="I7" s="81">
        <v>0</v>
      </c>
      <c r="J7" s="95">
        <v>36</v>
      </c>
      <c r="K7" s="95">
        <v>57</v>
      </c>
      <c r="L7" s="79">
        <f>+J7+K7</f>
        <v>93</v>
      </c>
      <c r="M7" s="95">
        <v>36</v>
      </c>
      <c r="N7" s="97">
        <v>57</v>
      </c>
      <c r="O7" s="80">
        <f t="shared" si="2"/>
        <v>93</v>
      </c>
      <c r="P7" s="95"/>
      <c r="Q7" s="97"/>
      <c r="R7" s="82">
        <v>0</v>
      </c>
      <c r="S7" s="81"/>
      <c r="T7" s="86"/>
      <c r="U7" s="81">
        <v>0</v>
      </c>
      <c r="V7" s="95">
        <v>35</v>
      </c>
      <c r="W7" s="97">
        <v>53</v>
      </c>
      <c r="X7" s="79">
        <f>+V7+W7</f>
        <v>88</v>
      </c>
      <c r="Y7" s="95">
        <v>35</v>
      </c>
      <c r="Z7" s="97">
        <v>50</v>
      </c>
      <c r="AA7" s="81">
        <f t="shared" si="3"/>
        <v>85</v>
      </c>
      <c r="AB7" s="95">
        <v>40</v>
      </c>
      <c r="AC7" s="97">
        <v>55</v>
      </c>
      <c r="AD7" s="79">
        <f>+AB7+AC7</f>
        <v>95</v>
      </c>
      <c r="AE7" s="95">
        <v>33</v>
      </c>
      <c r="AF7" s="97">
        <v>53</v>
      </c>
      <c r="AG7" s="79">
        <f>+AE7+AF7</f>
        <v>86</v>
      </c>
      <c r="AH7" s="95">
        <v>36</v>
      </c>
      <c r="AI7" s="97">
        <v>51</v>
      </c>
      <c r="AJ7" s="79">
        <f t="shared" si="4"/>
        <v>87</v>
      </c>
      <c r="AK7" s="49">
        <v>85</v>
      </c>
    </row>
    <row r="8" spans="1:37" ht="12.75">
      <c r="A8">
        <f t="shared" si="0"/>
        <v>6</v>
      </c>
      <c r="B8" s="12" t="s">
        <v>35</v>
      </c>
      <c r="C8" s="46">
        <f t="shared" si="1"/>
        <v>629</v>
      </c>
      <c r="D8" s="6">
        <v>37</v>
      </c>
      <c r="E8" s="6">
        <v>55</v>
      </c>
      <c r="F8" s="79">
        <v>92</v>
      </c>
      <c r="G8" s="80">
        <v>35</v>
      </c>
      <c r="H8" s="80">
        <v>56</v>
      </c>
      <c r="I8" s="79">
        <v>91</v>
      </c>
      <c r="J8" s="80">
        <v>34</v>
      </c>
      <c r="K8" s="84">
        <v>55</v>
      </c>
      <c r="L8" s="79">
        <f>+J8+K8</f>
        <v>89</v>
      </c>
      <c r="M8" s="80">
        <v>34</v>
      </c>
      <c r="N8" s="84">
        <v>54</v>
      </c>
      <c r="O8" s="80">
        <f t="shared" si="2"/>
        <v>88</v>
      </c>
      <c r="P8" s="80">
        <v>35</v>
      </c>
      <c r="Q8" s="84">
        <v>54</v>
      </c>
      <c r="R8" s="79">
        <f>+P8+Q8</f>
        <v>89</v>
      </c>
      <c r="S8" s="80">
        <v>34</v>
      </c>
      <c r="T8" s="84">
        <v>57</v>
      </c>
      <c r="U8" s="79">
        <f>+S8+T8</f>
        <v>91</v>
      </c>
      <c r="V8" s="95"/>
      <c r="W8" s="97"/>
      <c r="X8" s="82">
        <v>0</v>
      </c>
      <c r="Y8" s="95">
        <v>37</v>
      </c>
      <c r="Z8" s="97">
        <v>52</v>
      </c>
      <c r="AA8" s="80">
        <f t="shared" si="3"/>
        <v>89</v>
      </c>
      <c r="AB8" s="95">
        <v>34</v>
      </c>
      <c r="AC8" s="97">
        <v>54</v>
      </c>
      <c r="AD8" s="82">
        <f>+AB8+AC8</f>
        <v>88</v>
      </c>
      <c r="AE8" s="81">
        <v>32</v>
      </c>
      <c r="AF8" s="86">
        <v>54</v>
      </c>
      <c r="AG8" s="82">
        <f>+AE8+AF8</f>
        <v>86</v>
      </c>
      <c r="AH8" s="81">
        <v>33</v>
      </c>
      <c r="AI8" s="86">
        <v>54</v>
      </c>
      <c r="AJ8" s="82">
        <f t="shared" si="4"/>
        <v>87</v>
      </c>
      <c r="AK8" s="49">
        <f>88+86+87</f>
        <v>261</v>
      </c>
    </row>
    <row r="9" spans="1:37" ht="12.75">
      <c r="A9">
        <f t="shared" si="0"/>
        <v>7</v>
      </c>
      <c r="B9" s="12" t="s">
        <v>31</v>
      </c>
      <c r="C9" s="46">
        <f t="shared" si="1"/>
        <v>622</v>
      </c>
      <c r="D9" s="6">
        <v>35</v>
      </c>
      <c r="E9" s="6">
        <v>56</v>
      </c>
      <c r="F9" s="79">
        <v>91</v>
      </c>
      <c r="G9" s="95">
        <v>36</v>
      </c>
      <c r="H9" s="95">
        <v>57</v>
      </c>
      <c r="I9" s="79">
        <v>93</v>
      </c>
      <c r="J9" s="95">
        <v>35</v>
      </c>
      <c r="K9" s="97">
        <v>54</v>
      </c>
      <c r="L9" s="79">
        <f>+J9+K9</f>
        <v>89</v>
      </c>
      <c r="M9" s="95">
        <v>33</v>
      </c>
      <c r="N9" s="97">
        <v>53</v>
      </c>
      <c r="O9" s="80">
        <f t="shared" si="2"/>
        <v>86</v>
      </c>
      <c r="P9" s="95"/>
      <c r="Q9" s="97"/>
      <c r="R9" s="82">
        <v>0</v>
      </c>
      <c r="S9" s="95">
        <v>32</v>
      </c>
      <c r="T9" s="97">
        <v>52</v>
      </c>
      <c r="U9" s="80">
        <f>+S9+T9</f>
        <v>84</v>
      </c>
      <c r="V9" s="95">
        <v>38</v>
      </c>
      <c r="W9" s="97">
        <v>54</v>
      </c>
      <c r="X9" s="79">
        <f>+V9+W9</f>
        <v>92</v>
      </c>
      <c r="Y9" s="95">
        <v>35</v>
      </c>
      <c r="Z9" s="97">
        <v>49</v>
      </c>
      <c r="AA9" s="81">
        <f t="shared" si="3"/>
        <v>84</v>
      </c>
      <c r="AB9" s="95"/>
      <c r="AC9" s="97"/>
      <c r="AD9" s="82">
        <v>0</v>
      </c>
      <c r="AE9" s="95">
        <v>35</v>
      </c>
      <c r="AF9" s="97">
        <v>52</v>
      </c>
      <c r="AG9" s="79">
        <f>+AE9+AF9</f>
        <v>87</v>
      </c>
      <c r="AH9" s="95">
        <v>32</v>
      </c>
      <c r="AI9" s="97">
        <v>52</v>
      </c>
      <c r="AJ9" s="82">
        <f t="shared" si="4"/>
        <v>84</v>
      </c>
      <c r="AK9" s="49">
        <f>84+84</f>
        <v>168</v>
      </c>
    </row>
    <row r="10" spans="1:36" ht="12.75">
      <c r="A10">
        <f t="shared" si="0"/>
        <v>8</v>
      </c>
      <c r="B10" s="12" t="s">
        <v>28</v>
      </c>
      <c r="C10" s="46">
        <f t="shared" si="1"/>
        <v>556</v>
      </c>
      <c r="D10" s="6">
        <v>38</v>
      </c>
      <c r="E10" s="6">
        <v>58</v>
      </c>
      <c r="F10" s="79">
        <v>96</v>
      </c>
      <c r="G10" s="80"/>
      <c r="H10" s="80"/>
      <c r="I10" s="79">
        <v>0</v>
      </c>
      <c r="J10" s="95"/>
      <c r="K10" s="95"/>
      <c r="L10" s="82">
        <v>0</v>
      </c>
      <c r="M10" s="81"/>
      <c r="N10" s="81"/>
      <c r="O10" s="82">
        <v>0</v>
      </c>
      <c r="P10" s="95">
        <v>34</v>
      </c>
      <c r="Q10" s="97">
        <v>55</v>
      </c>
      <c r="R10" s="79">
        <f>+P10+Q10</f>
        <v>89</v>
      </c>
      <c r="S10" s="95"/>
      <c r="T10" s="97"/>
      <c r="U10" s="82">
        <v>0</v>
      </c>
      <c r="V10" s="95">
        <v>37</v>
      </c>
      <c r="W10" s="97">
        <v>58</v>
      </c>
      <c r="X10" s="79">
        <f>+V10+W10</f>
        <v>95</v>
      </c>
      <c r="Y10" s="80">
        <v>37</v>
      </c>
      <c r="Z10" s="84">
        <v>57</v>
      </c>
      <c r="AA10" s="80">
        <f t="shared" si="3"/>
        <v>94</v>
      </c>
      <c r="AB10" s="80">
        <v>36</v>
      </c>
      <c r="AC10" s="84">
        <v>57</v>
      </c>
      <c r="AD10" s="79">
        <f>+AB10+AC10</f>
        <v>93</v>
      </c>
      <c r="AE10" s="80">
        <v>34</v>
      </c>
      <c r="AF10" s="84">
        <v>55</v>
      </c>
      <c r="AG10" s="79">
        <f>+AE10+AF10</f>
        <v>89</v>
      </c>
      <c r="AH10" s="95"/>
      <c r="AI10" s="97"/>
      <c r="AJ10" s="82">
        <f t="shared" si="4"/>
        <v>0</v>
      </c>
    </row>
    <row r="11" spans="1:36" ht="12.75">
      <c r="A11">
        <f t="shared" si="0"/>
        <v>9</v>
      </c>
      <c r="B11" s="12" t="s">
        <v>29</v>
      </c>
      <c r="C11" s="46">
        <f t="shared" si="1"/>
        <v>445</v>
      </c>
      <c r="D11" s="6">
        <v>37</v>
      </c>
      <c r="E11" s="6">
        <v>57</v>
      </c>
      <c r="F11" s="79">
        <v>94</v>
      </c>
      <c r="G11" s="95"/>
      <c r="H11" s="95"/>
      <c r="I11" s="79">
        <v>0</v>
      </c>
      <c r="J11" s="95">
        <v>30</v>
      </c>
      <c r="K11" s="95">
        <v>50</v>
      </c>
      <c r="L11" s="79">
        <f>+J11+K11</f>
        <v>80</v>
      </c>
      <c r="M11" s="95"/>
      <c r="N11" s="95"/>
      <c r="O11" s="79">
        <v>0</v>
      </c>
      <c r="P11" s="95">
        <v>37</v>
      </c>
      <c r="Q11" s="95">
        <v>57</v>
      </c>
      <c r="R11" s="79">
        <f>+P11+Q11</f>
        <v>94</v>
      </c>
      <c r="S11" s="95">
        <v>35</v>
      </c>
      <c r="T11" s="97">
        <v>55</v>
      </c>
      <c r="U11" s="80">
        <f>+S11+T11</f>
        <v>90</v>
      </c>
      <c r="V11" s="95">
        <v>37</v>
      </c>
      <c r="W11" s="97">
        <v>50</v>
      </c>
      <c r="X11" s="79">
        <f>+V11+W11</f>
        <v>87</v>
      </c>
      <c r="Y11" s="95"/>
      <c r="Z11" s="97"/>
      <c r="AA11" s="82">
        <v>0</v>
      </c>
      <c r="AB11" s="81"/>
      <c r="AC11" s="86"/>
      <c r="AD11" s="82">
        <v>0</v>
      </c>
      <c r="AE11" s="82">
        <v>0</v>
      </c>
      <c r="AF11" s="82">
        <v>0</v>
      </c>
      <c r="AG11" s="82">
        <v>0</v>
      </c>
      <c r="AH11" s="81"/>
      <c r="AI11" s="86"/>
      <c r="AJ11" s="82">
        <f t="shared" si="4"/>
        <v>0</v>
      </c>
    </row>
    <row r="12" spans="1:36" ht="12.75">
      <c r="A12">
        <f t="shared" si="0"/>
        <v>10</v>
      </c>
      <c r="B12" s="13" t="s">
        <v>38</v>
      </c>
      <c r="C12" s="47">
        <f t="shared" si="1"/>
        <v>421</v>
      </c>
      <c r="D12" s="14">
        <v>34</v>
      </c>
      <c r="E12" s="14">
        <v>49</v>
      </c>
      <c r="F12" s="88">
        <v>83</v>
      </c>
      <c r="G12" s="98"/>
      <c r="H12" s="98"/>
      <c r="I12" s="88">
        <v>0</v>
      </c>
      <c r="J12" s="98">
        <v>31</v>
      </c>
      <c r="K12" s="98">
        <v>51</v>
      </c>
      <c r="L12" s="88">
        <f>+J12+K12</f>
        <v>82</v>
      </c>
      <c r="M12" s="98"/>
      <c r="N12" s="98"/>
      <c r="O12" s="88">
        <v>0</v>
      </c>
      <c r="P12" s="98">
        <v>33</v>
      </c>
      <c r="Q12" s="107">
        <v>53</v>
      </c>
      <c r="R12" s="88">
        <f>+P12+Q12</f>
        <v>86</v>
      </c>
      <c r="S12" s="98">
        <v>33</v>
      </c>
      <c r="T12" s="107">
        <v>53</v>
      </c>
      <c r="U12" s="99">
        <f>+S12+T12</f>
        <v>86</v>
      </c>
      <c r="V12" s="98">
        <v>35</v>
      </c>
      <c r="W12" s="107">
        <v>49</v>
      </c>
      <c r="X12" s="88">
        <f>+V12+W12</f>
        <v>84</v>
      </c>
      <c r="Y12" s="98"/>
      <c r="Z12" s="107"/>
      <c r="AA12" s="90">
        <v>0</v>
      </c>
      <c r="AB12" s="133"/>
      <c r="AC12" s="129"/>
      <c r="AD12" s="90">
        <v>0</v>
      </c>
      <c r="AE12" s="90">
        <v>0</v>
      </c>
      <c r="AF12" s="90">
        <v>0</v>
      </c>
      <c r="AG12" s="90">
        <v>0</v>
      </c>
      <c r="AH12" s="133"/>
      <c r="AI12" s="129"/>
      <c r="AJ12" s="90">
        <f t="shared" si="4"/>
        <v>0</v>
      </c>
    </row>
    <row r="13" spans="1:36" ht="12.75" hidden="1">
      <c r="A13">
        <f t="shared" si="0"/>
        <v>11</v>
      </c>
      <c r="B13" s="12" t="s">
        <v>71</v>
      </c>
      <c r="C13" s="46">
        <f t="shared" si="1"/>
        <v>334</v>
      </c>
      <c r="F13" s="79">
        <v>0</v>
      </c>
      <c r="G13" s="94">
        <v>0</v>
      </c>
      <c r="H13" s="94">
        <v>0</v>
      </c>
      <c r="I13" s="79">
        <v>0</v>
      </c>
      <c r="J13" s="94">
        <v>0</v>
      </c>
      <c r="K13" s="94">
        <v>0</v>
      </c>
      <c r="L13" s="79">
        <v>0</v>
      </c>
      <c r="M13" s="95">
        <v>32</v>
      </c>
      <c r="N13" s="97">
        <v>52</v>
      </c>
      <c r="O13" s="80">
        <f>+M13+N13</f>
        <v>84</v>
      </c>
      <c r="P13" s="95">
        <v>31</v>
      </c>
      <c r="Q13" s="97">
        <v>52</v>
      </c>
      <c r="R13" s="79">
        <f>+P13+Q13</f>
        <v>83</v>
      </c>
      <c r="S13" s="95"/>
      <c r="T13" s="97"/>
      <c r="U13" s="82">
        <v>0</v>
      </c>
      <c r="V13" s="81"/>
      <c r="W13" s="86"/>
      <c r="X13" s="82">
        <v>0</v>
      </c>
      <c r="Y13" s="95">
        <v>34</v>
      </c>
      <c r="Z13" s="97">
        <v>47</v>
      </c>
      <c r="AA13" s="80">
        <f>+Y13+Z13</f>
        <v>81</v>
      </c>
      <c r="AB13" s="95">
        <v>33</v>
      </c>
      <c r="AC13" s="97">
        <v>53</v>
      </c>
      <c r="AD13" s="79">
        <f>+AB13+AC13</f>
        <v>86</v>
      </c>
      <c r="AE13" s="95"/>
      <c r="AF13" s="97"/>
      <c r="AG13" s="82">
        <v>0</v>
      </c>
      <c r="AH13" s="81"/>
      <c r="AI13" s="86"/>
      <c r="AJ13" s="82">
        <f t="shared" si="4"/>
        <v>0</v>
      </c>
    </row>
    <row r="14" spans="1:36" ht="12.75" hidden="1">
      <c r="A14">
        <f t="shared" si="0"/>
        <v>12</v>
      </c>
      <c r="B14" s="12" t="s">
        <v>91</v>
      </c>
      <c r="C14" s="46">
        <f t="shared" si="1"/>
        <v>272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  <c r="M14" s="80"/>
      <c r="N14" s="80"/>
      <c r="O14" s="79">
        <v>0</v>
      </c>
      <c r="P14" s="95"/>
      <c r="Q14" s="95"/>
      <c r="R14" s="82">
        <v>0</v>
      </c>
      <c r="S14" s="81"/>
      <c r="T14" s="81"/>
      <c r="U14" s="82">
        <v>0</v>
      </c>
      <c r="V14" s="95">
        <v>38</v>
      </c>
      <c r="W14" s="95">
        <v>52</v>
      </c>
      <c r="X14" s="79">
        <f>+V14+W14</f>
        <v>90</v>
      </c>
      <c r="Y14" s="95">
        <v>38</v>
      </c>
      <c r="Z14" s="97">
        <v>55</v>
      </c>
      <c r="AA14" s="80">
        <f>+Y14+Z14</f>
        <v>93</v>
      </c>
      <c r="AB14" s="95"/>
      <c r="AC14" s="97"/>
      <c r="AD14" s="82">
        <v>0</v>
      </c>
      <c r="AE14" s="82">
        <v>0</v>
      </c>
      <c r="AF14" s="82">
        <v>0</v>
      </c>
      <c r="AG14" s="82">
        <v>0</v>
      </c>
      <c r="AH14" s="95">
        <v>34</v>
      </c>
      <c r="AI14" s="97">
        <v>55</v>
      </c>
      <c r="AJ14" s="79">
        <f t="shared" si="4"/>
        <v>89</v>
      </c>
    </row>
    <row r="15" spans="1:36" ht="12.75" hidden="1">
      <c r="A15">
        <f t="shared" si="0"/>
        <v>13</v>
      </c>
      <c r="B15" s="12" t="s">
        <v>32</v>
      </c>
      <c r="C15" s="46">
        <f t="shared" si="1"/>
        <v>246</v>
      </c>
      <c r="D15" s="6">
        <v>34</v>
      </c>
      <c r="E15" s="6">
        <v>48</v>
      </c>
      <c r="F15" s="79">
        <v>82</v>
      </c>
      <c r="G15" s="79"/>
      <c r="H15" s="79"/>
      <c r="I15" s="79">
        <v>0</v>
      </c>
      <c r="J15" s="79">
        <v>33</v>
      </c>
      <c r="K15" s="79">
        <v>52</v>
      </c>
      <c r="L15" s="79">
        <f>+J15+K15</f>
        <v>85</v>
      </c>
      <c r="M15" s="80"/>
      <c r="N15" s="80"/>
      <c r="O15" s="79">
        <v>0</v>
      </c>
      <c r="P15" s="80"/>
      <c r="Q15" s="80"/>
      <c r="R15" s="79">
        <v>0</v>
      </c>
      <c r="S15" s="80"/>
      <c r="T15" s="80"/>
      <c r="U15" s="79">
        <v>0</v>
      </c>
      <c r="V15" s="95"/>
      <c r="W15" s="95"/>
      <c r="X15" s="82">
        <v>0</v>
      </c>
      <c r="Y15" s="81"/>
      <c r="Z15" s="81"/>
      <c r="AA15" s="81">
        <v>0</v>
      </c>
      <c r="AB15" s="81"/>
      <c r="AC15" s="81"/>
      <c r="AD15" s="82">
        <v>0</v>
      </c>
      <c r="AE15" s="81">
        <v>0</v>
      </c>
      <c r="AF15" s="81">
        <v>0</v>
      </c>
      <c r="AG15" s="82">
        <v>0</v>
      </c>
      <c r="AH15" s="95">
        <v>30</v>
      </c>
      <c r="AI15" s="95">
        <v>49</v>
      </c>
      <c r="AJ15" s="79">
        <f t="shared" si="4"/>
        <v>79</v>
      </c>
    </row>
    <row r="16" spans="1:36" ht="12.75" hidden="1">
      <c r="A16">
        <f t="shared" si="0"/>
        <v>14</v>
      </c>
      <c r="B16" s="12" t="s">
        <v>115</v>
      </c>
      <c r="C16" s="46">
        <f t="shared" si="1"/>
        <v>185</v>
      </c>
      <c r="F16" s="79">
        <v>0</v>
      </c>
      <c r="G16" s="80">
        <v>0</v>
      </c>
      <c r="H16" s="80">
        <v>0</v>
      </c>
      <c r="I16" s="79">
        <v>0</v>
      </c>
      <c r="J16" s="80">
        <v>0</v>
      </c>
      <c r="K16" s="80">
        <v>0</v>
      </c>
      <c r="L16" s="79">
        <v>0</v>
      </c>
      <c r="M16" s="80">
        <v>0</v>
      </c>
      <c r="N16" s="80">
        <v>0</v>
      </c>
      <c r="O16" s="79">
        <v>0</v>
      </c>
      <c r="P16" s="80">
        <v>0</v>
      </c>
      <c r="Q16" s="80">
        <v>0</v>
      </c>
      <c r="R16" s="79">
        <v>0</v>
      </c>
      <c r="S16" s="95">
        <v>0</v>
      </c>
      <c r="T16" s="95">
        <v>0</v>
      </c>
      <c r="U16" s="82">
        <v>0</v>
      </c>
      <c r="V16" s="81">
        <v>0</v>
      </c>
      <c r="W16" s="81">
        <v>0</v>
      </c>
      <c r="X16" s="82">
        <v>0</v>
      </c>
      <c r="Y16" s="95">
        <v>40</v>
      </c>
      <c r="Z16" s="95">
        <v>54</v>
      </c>
      <c r="AA16" s="79">
        <f>+Y16+Z16</f>
        <v>94</v>
      </c>
      <c r="AB16" s="95"/>
      <c r="AC16" s="95"/>
      <c r="AD16" s="82">
        <v>0</v>
      </c>
      <c r="AE16" s="82">
        <v>0</v>
      </c>
      <c r="AF16" s="82">
        <v>0</v>
      </c>
      <c r="AG16" s="82">
        <v>0</v>
      </c>
      <c r="AH16" s="95">
        <v>35</v>
      </c>
      <c r="AI16" s="95">
        <v>56</v>
      </c>
      <c r="AJ16" s="79">
        <f t="shared" si="4"/>
        <v>91</v>
      </c>
    </row>
    <row r="17" spans="1:36" ht="12.75" hidden="1">
      <c r="A17">
        <f t="shared" si="0"/>
        <v>15</v>
      </c>
      <c r="B17" s="12" t="s">
        <v>114</v>
      </c>
      <c r="C17" s="46">
        <f t="shared" si="1"/>
        <v>177</v>
      </c>
      <c r="F17" s="79">
        <v>0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  <c r="M17" s="79"/>
      <c r="N17" s="79"/>
      <c r="O17" s="79">
        <v>0</v>
      </c>
      <c r="P17" s="79"/>
      <c r="Q17" s="79"/>
      <c r="R17" s="79">
        <v>0</v>
      </c>
      <c r="S17" s="94"/>
      <c r="T17" s="94"/>
      <c r="U17" s="82">
        <v>0</v>
      </c>
      <c r="V17" s="82"/>
      <c r="W17" s="82"/>
      <c r="X17" s="82">
        <v>0</v>
      </c>
      <c r="Y17" s="95">
        <v>38</v>
      </c>
      <c r="Z17" s="95">
        <v>51</v>
      </c>
      <c r="AA17" s="80">
        <f>+Y17+Z17</f>
        <v>89</v>
      </c>
      <c r="AB17" s="80">
        <v>32</v>
      </c>
      <c r="AC17" s="80">
        <v>56</v>
      </c>
      <c r="AD17" s="79">
        <f>+AB17+AC17</f>
        <v>88</v>
      </c>
      <c r="AE17" s="94"/>
      <c r="AF17" s="94"/>
      <c r="AG17" s="82">
        <v>0</v>
      </c>
      <c r="AH17" s="81"/>
      <c r="AI17" s="81"/>
      <c r="AJ17" s="82">
        <f t="shared" si="4"/>
        <v>0</v>
      </c>
    </row>
    <row r="18" spans="1:36" ht="12.75" hidden="1">
      <c r="A18">
        <v>16</v>
      </c>
      <c r="B18" s="16" t="s">
        <v>149</v>
      </c>
      <c r="C18" s="46">
        <f t="shared" si="1"/>
        <v>174</v>
      </c>
      <c r="F18" s="79">
        <v>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94">
        <v>0</v>
      </c>
      <c r="T18" s="94">
        <v>0</v>
      </c>
      <c r="U18" s="82">
        <v>0</v>
      </c>
      <c r="V18" s="82">
        <v>0</v>
      </c>
      <c r="W18" s="82">
        <v>0</v>
      </c>
      <c r="X18" s="82">
        <v>0</v>
      </c>
      <c r="Y18" s="81"/>
      <c r="Z18" s="81"/>
      <c r="AA18" s="82">
        <v>0</v>
      </c>
      <c r="AB18" s="81"/>
      <c r="AC18" s="81"/>
      <c r="AD18" s="82">
        <v>0</v>
      </c>
      <c r="AE18" s="95">
        <v>36</v>
      </c>
      <c r="AF18" s="95">
        <v>56</v>
      </c>
      <c r="AG18" s="79">
        <f>+AE18+AF18</f>
        <v>92</v>
      </c>
      <c r="AH18" s="80">
        <v>29</v>
      </c>
      <c r="AI18" s="80">
        <v>53</v>
      </c>
      <c r="AJ18" s="79">
        <f t="shared" si="4"/>
        <v>82</v>
      </c>
    </row>
    <row r="19" spans="1:36" ht="12.75" hidden="1">
      <c r="A19">
        <v>17</v>
      </c>
      <c r="B19" s="12" t="s">
        <v>27</v>
      </c>
      <c r="C19" s="46">
        <f t="shared" si="1"/>
        <v>90</v>
      </c>
      <c r="D19" s="6">
        <v>40</v>
      </c>
      <c r="E19" s="6">
        <v>50</v>
      </c>
      <c r="F19" s="79">
        <v>90</v>
      </c>
      <c r="G19" s="80"/>
      <c r="H19" s="80"/>
      <c r="I19" s="79">
        <v>0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  <c r="R19" s="79">
        <v>0</v>
      </c>
      <c r="S19" s="79">
        <v>0</v>
      </c>
      <c r="T19" s="79">
        <v>0</v>
      </c>
      <c r="U19" s="79">
        <v>0</v>
      </c>
      <c r="V19" s="79">
        <v>0</v>
      </c>
      <c r="W19" s="79">
        <v>0</v>
      </c>
      <c r="X19" s="79">
        <v>0</v>
      </c>
      <c r="Y19" s="94">
        <v>0</v>
      </c>
      <c r="Z19" s="94">
        <v>0</v>
      </c>
      <c r="AA19" s="82">
        <v>0</v>
      </c>
      <c r="AB19" s="82">
        <v>0</v>
      </c>
      <c r="AC19" s="82">
        <v>0</v>
      </c>
      <c r="AD19" s="82">
        <v>0</v>
      </c>
      <c r="AE19" s="82">
        <v>0</v>
      </c>
      <c r="AF19" s="82">
        <v>0</v>
      </c>
      <c r="AG19" s="82">
        <v>0</v>
      </c>
      <c r="AH19" s="81"/>
      <c r="AI19" s="81"/>
      <c r="AJ19" s="82">
        <f t="shared" si="4"/>
        <v>0</v>
      </c>
    </row>
    <row r="20" spans="1:36" ht="12.75" hidden="1">
      <c r="A20">
        <v>18</v>
      </c>
      <c r="B20" s="12" t="s">
        <v>37</v>
      </c>
      <c r="C20" s="46">
        <f t="shared" si="1"/>
        <v>89</v>
      </c>
      <c r="D20" s="6">
        <v>35</v>
      </c>
      <c r="E20" s="6">
        <v>54</v>
      </c>
      <c r="F20" s="79">
        <v>89</v>
      </c>
      <c r="G20" s="80"/>
      <c r="H20" s="80"/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  <c r="T20" s="79">
        <v>0</v>
      </c>
      <c r="U20" s="79">
        <v>0</v>
      </c>
      <c r="V20" s="79">
        <v>0</v>
      </c>
      <c r="W20" s="79">
        <v>0</v>
      </c>
      <c r="X20" s="79">
        <v>0</v>
      </c>
      <c r="Y20" s="94">
        <v>0</v>
      </c>
      <c r="Z20" s="94">
        <v>0</v>
      </c>
      <c r="AA20" s="82">
        <v>0</v>
      </c>
      <c r="AB20" s="82">
        <v>0</v>
      </c>
      <c r="AC20" s="82">
        <v>0</v>
      </c>
      <c r="AD20" s="82">
        <v>0</v>
      </c>
      <c r="AE20" s="82">
        <v>0</v>
      </c>
      <c r="AF20" s="82">
        <v>0</v>
      </c>
      <c r="AG20" s="82">
        <v>0</v>
      </c>
      <c r="AH20" s="81"/>
      <c r="AI20" s="81"/>
      <c r="AJ20" s="82">
        <f t="shared" si="4"/>
        <v>0</v>
      </c>
    </row>
    <row r="21" spans="1:36" ht="12.75" hidden="1">
      <c r="A21">
        <v>19</v>
      </c>
      <c r="B21" s="12" t="s">
        <v>93</v>
      </c>
      <c r="C21" s="46">
        <f t="shared" si="1"/>
        <v>85</v>
      </c>
      <c r="F21" s="79">
        <v>0</v>
      </c>
      <c r="G21" s="79">
        <v>0</v>
      </c>
      <c r="H21" s="79">
        <v>0</v>
      </c>
      <c r="I21" s="79">
        <v>0</v>
      </c>
      <c r="J21" s="80"/>
      <c r="K21" s="80"/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  <c r="T21" s="79">
        <v>0</v>
      </c>
      <c r="U21" s="79">
        <v>0</v>
      </c>
      <c r="V21" s="80">
        <v>34</v>
      </c>
      <c r="W21" s="84">
        <v>51</v>
      </c>
      <c r="X21" s="79">
        <f>+V21+W21</f>
        <v>85</v>
      </c>
      <c r="Y21" s="95"/>
      <c r="Z21" s="97"/>
      <c r="AA21" s="82">
        <v>0</v>
      </c>
      <c r="AB21" s="81"/>
      <c r="AC21" s="86"/>
      <c r="AD21" s="82">
        <v>0</v>
      </c>
      <c r="AE21" s="81"/>
      <c r="AF21" s="86"/>
      <c r="AG21" s="82">
        <v>0</v>
      </c>
      <c r="AH21" s="81"/>
      <c r="AI21" s="86"/>
      <c r="AJ21" s="82">
        <f t="shared" si="4"/>
        <v>0</v>
      </c>
    </row>
    <row r="22" spans="1:36" ht="12.75" hidden="1">
      <c r="A22">
        <v>20</v>
      </c>
      <c r="B22" s="12" t="s">
        <v>68</v>
      </c>
      <c r="C22" s="46">
        <f t="shared" si="1"/>
        <v>85</v>
      </c>
      <c r="F22" s="79">
        <v>0</v>
      </c>
      <c r="G22" s="79">
        <v>0</v>
      </c>
      <c r="H22" s="79">
        <v>0</v>
      </c>
      <c r="I22" s="79">
        <v>0</v>
      </c>
      <c r="J22" s="80">
        <v>32</v>
      </c>
      <c r="K22" s="80">
        <v>53</v>
      </c>
      <c r="L22" s="79">
        <f>+J22+K22</f>
        <v>85</v>
      </c>
      <c r="M22" s="80"/>
      <c r="N22" s="80"/>
      <c r="O22" s="79">
        <v>0</v>
      </c>
      <c r="P22" s="80"/>
      <c r="Q22" s="80"/>
      <c r="R22" s="79">
        <v>0</v>
      </c>
      <c r="S22" s="80"/>
      <c r="T22" s="80"/>
      <c r="U22" s="79">
        <v>0</v>
      </c>
      <c r="V22" s="80"/>
      <c r="W22" s="80"/>
      <c r="X22" s="79">
        <v>0</v>
      </c>
      <c r="Y22" s="95"/>
      <c r="Z22" s="95"/>
      <c r="AA22" s="82">
        <v>0</v>
      </c>
      <c r="AB22" s="81"/>
      <c r="AC22" s="81"/>
      <c r="AD22" s="82">
        <v>0</v>
      </c>
      <c r="AE22" s="81"/>
      <c r="AF22" s="81"/>
      <c r="AG22" s="82">
        <v>0</v>
      </c>
      <c r="AH22" s="81"/>
      <c r="AI22" s="81"/>
      <c r="AJ22" s="82">
        <f t="shared" si="4"/>
        <v>0</v>
      </c>
    </row>
    <row r="23" spans="1:36" ht="12.75" hidden="1">
      <c r="A23">
        <v>21</v>
      </c>
      <c r="B23" s="12" t="s">
        <v>92</v>
      </c>
      <c r="C23" s="46">
        <f t="shared" si="1"/>
        <v>82</v>
      </c>
      <c r="F23" s="79">
        <v>0</v>
      </c>
      <c r="G23" s="79">
        <v>0</v>
      </c>
      <c r="H23" s="79">
        <v>0</v>
      </c>
      <c r="I23" s="79">
        <v>0</v>
      </c>
      <c r="J23" s="80"/>
      <c r="K23" s="80"/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  <c r="U23" s="79">
        <v>0</v>
      </c>
      <c r="V23" s="80">
        <v>34</v>
      </c>
      <c r="W23" s="80">
        <v>48</v>
      </c>
      <c r="X23" s="79">
        <f>+V23+W23</f>
        <v>82</v>
      </c>
      <c r="Y23" s="95"/>
      <c r="Z23" s="95"/>
      <c r="AA23" s="82">
        <v>0</v>
      </c>
      <c r="AB23" s="81"/>
      <c r="AC23" s="81"/>
      <c r="AD23" s="82">
        <v>0</v>
      </c>
      <c r="AE23" s="81"/>
      <c r="AF23" s="81"/>
      <c r="AG23" s="82">
        <v>0</v>
      </c>
      <c r="AH23" s="81"/>
      <c r="AI23" s="81"/>
      <c r="AJ23" s="82">
        <f t="shared" si="4"/>
        <v>0</v>
      </c>
    </row>
    <row r="24" spans="1:36" ht="12.75" hidden="1">
      <c r="A24">
        <v>22</v>
      </c>
      <c r="B24" s="12" t="s">
        <v>116</v>
      </c>
      <c r="C24" s="46">
        <f t="shared" si="1"/>
        <v>82</v>
      </c>
      <c r="F24" s="79">
        <v>0</v>
      </c>
      <c r="G24" s="79">
        <v>0</v>
      </c>
      <c r="H24" s="79">
        <v>0</v>
      </c>
      <c r="I24" s="79">
        <v>0</v>
      </c>
      <c r="J24" s="80"/>
      <c r="K24" s="80"/>
      <c r="L24" s="79">
        <v>0</v>
      </c>
      <c r="M24" s="79">
        <v>0</v>
      </c>
      <c r="N24" s="79">
        <v>0</v>
      </c>
      <c r="O24" s="79">
        <v>0</v>
      </c>
      <c r="P24" s="79">
        <v>0</v>
      </c>
      <c r="Q24" s="79">
        <v>0</v>
      </c>
      <c r="R24" s="79">
        <v>0</v>
      </c>
      <c r="S24" s="79">
        <v>0</v>
      </c>
      <c r="T24" s="79">
        <v>0</v>
      </c>
      <c r="U24" s="79">
        <v>0</v>
      </c>
      <c r="V24" s="95"/>
      <c r="W24" s="95"/>
      <c r="X24" s="82">
        <v>0</v>
      </c>
      <c r="Y24" s="95">
        <v>34</v>
      </c>
      <c r="Z24" s="95">
        <v>48</v>
      </c>
      <c r="AA24" s="80">
        <f>+Y24+Z24</f>
        <v>82</v>
      </c>
      <c r="AB24" s="95"/>
      <c r="AC24" s="95"/>
      <c r="AD24" s="82">
        <v>0</v>
      </c>
      <c r="AE24" s="81"/>
      <c r="AF24" s="81"/>
      <c r="AG24" s="82">
        <v>0</v>
      </c>
      <c r="AH24" s="81"/>
      <c r="AI24" s="81"/>
      <c r="AJ24" s="82">
        <f t="shared" si="4"/>
        <v>0</v>
      </c>
    </row>
    <row r="25" spans="1:37" ht="12.75" hidden="1">
      <c r="A25">
        <v>23</v>
      </c>
      <c r="B25" s="73" t="s">
        <v>95</v>
      </c>
      <c r="C25" s="47">
        <f t="shared" si="1"/>
        <v>81</v>
      </c>
      <c r="D25" s="14"/>
      <c r="E25" s="14"/>
      <c r="F25" s="88">
        <v>0</v>
      </c>
      <c r="G25" s="88">
        <v>0</v>
      </c>
      <c r="H25" s="88">
        <v>0</v>
      </c>
      <c r="I25" s="88">
        <v>0</v>
      </c>
      <c r="J25" s="99"/>
      <c r="K25" s="99"/>
      <c r="L25" s="88">
        <v>0</v>
      </c>
      <c r="M25" s="88">
        <v>0</v>
      </c>
      <c r="N25" s="88">
        <v>0</v>
      </c>
      <c r="O25" s="88">
        <v>0</v>
      </c>
      <c r="P25" s="88">
        <v>0</v>
      </c>
      <c r="Q25" s="88">
        <v>0</v>
      </c>
      <c r="R25" s="88">
        <v>0</v>
      </c>
      <c r="S25" s="88">
        <v>0</v>
      </c>
      <c r="T25" s="88">
        <v>0</v>
      </c>
      <c r="U25" s="88">
        <v>0</v>
      </c>
      <c r="V25" s="98"/>
      <c r="W25" s="98"/>
      <c r="X25" s="90">
        <v>0</v>
      </c>
      <c r="Y25" s="133"/>
      <c r="Z25" s="133"/>
      <c r="AA25" s="90">
        <v>0</v>
      </c>
      <c r="AB25" s="133"/>
      <c r="AC25" s="133"/>
      <c r="AD25" s="90">
        <v>0</v>
      </c>
      <c r="AE25" s="133"/>
      <c r="AF25" s="133"/>
      <c r="AG25" s="90">
        <v>0</v>
      </c>
      <c r="AH25" s="108">
        <v>31</v>
      </c>
      <c r="AI25" s="108">
        <v>50</v>
      </c>
      <c r="AJ25" s="88">
        <f t="shared" si="4"/>
        <v>81</v>
      </c>
      <c r="AK25" s="6"/>
    </row>
    <row r="26" spans="6:37" ht="12.75"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49"/>
      <c r="AF26" s="49"/>
      <c r="AG26" s="6"/>
      <c r="AH26" s="6"/>
      <c r="AI26" s="6"/>
      <c r="AJ26" s="6"/>
      <c r="AK26" s="6"/>
    </row>
    <row r="27" spans="6:37" ht="12.75"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49"/>
      <c r="AF27" s="49"/>
      <c r="AG27" s="6"/>
      <c r="AH27" s="6"/>
      <c r="AI27" s="6"/>
      <c r="AJ27" s="6"/>
      <c r="AK27" s="6"/>
    </row>
    <row r="28" spans="10:37" ht="12.75"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G28" s="6"/>
      <c r="AH28" s="6"/>
      <c r="AI28" s="6"/>
      <c r="AJ28" s="6"/>
      <c r="AK28" s="6"/>
    </row>
    <row r="29" spans="10:37" ht="12.75"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G29" s="6"/>
      <c r="AH29" s="6"/>
      <c r="AI29" s="6"/>
      <c r="AJ29" s="6"/>
      <c r="AK29" s="6"/>
    </row>
    <row r="30" spans="10:30" ht="12.75"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</row>
    <row r="31" spans="10:30" ht="12.75"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</row>
    <row r="32" spans="10:30" ht="12.75"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</row>
    <row r="33" spans="10:30" ht="12.75"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</row>
    <row r="34" spans="10:30" ht="12.75"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</row>
    <row r="35" spans="10:30" ht="12.75"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</row>
    <row r="36" spans="10:30" ht="12.75"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</row>
    <row r="37" spans="10:30" ht="12.75"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</row>
    <row r="38" spans="10:30" ht="12.75"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</row>
    <row r="39" spans="10:30" ht="12.75"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</row>
    <row r="40" spans="10:30" ht="12.75"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</row>
    <row r="41" spans="10:30" ht="12.75"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</row>
    <row r="42" spans="10:30" ht="12.75"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</row>
    <row r="43" spans="10:30" ht="12.75"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</row>
    <row r="44" spans="10:30" ht="12.75"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</row>
    <row r="45" spans="10:30" ht="12.75"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</row>
    <row r="46" spans="10:30" ht="12.75"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</row>
    <row r="47" spans="10:30" ht="12.75"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</row>
    <row r="48" spans="10:30" ht="12.75"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</row>
    <row r="49" spans="10:30" ht="12.75"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</row>
    <row r="50" spans="10:30" ht="12.75"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</row>
    <row r="51" spans="10:30" ht="12.75"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</row>
    <row r="52" spans="10:30" ht="12.75"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</row>
    <row r="53" spans="10:30" ht="12.75"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</row>
    <row r="54" spans="10:30" ht="12.75"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</row>
    <row r="55" spans="10:30" ht="12.75"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</row>
    <row r="56" spans="10:30" ht="12.75"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</row>
    <row r="57" spans="10:30" ht="12.75"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</row>
    <row r="58" spans="10:30" ht="12.75"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</row>
    <row r="59" spans="10:30" ht="12.75"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</row>
    <row r="60" spans="10:30" ht="12.75"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</row>
    <row r="61" spans="10:30" ht="12.75"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</row>
    <row r="62" spans="10:30" ht="12.75"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</row>
    <row r="63" spans="10:30" ht="12.75"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</row>
    <row r="64" spans="10:30" ht="12.75"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</row>
    <row r="65" spans="10:30" ht="12.75"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</row>
    <row r="66" spans="10:30" ht="12.75"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</row>
    <row r="67" spans="10:30" ht="12.75"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</row>
    <row r="68" spans="10:30" ht="12.75"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</row>
    <row r="69" spans="10:30" ht="12.75"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</row>
    <row r="70" spans="10:30" ht="12.75"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</row>
    <row r="71" spans="10:30" ht="12.75"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</row>
    <row r="72" spans="10:30" ht="12.75"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</row>
    <row r="73" spans="10:30" ht="12.75"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</row>
    <row r="74" spans="10:30" ht="12.75"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</row>
    <row r="75" spans="10:30" ht="12.75"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</row>
    <row r="76" spans="10:30" ht="12.75"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</row>
    <row r="77" spans="10:30" ht="12.75"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</row>
    <row r="78" spans="10:30" ht="12.75"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</row>
    <row r="79" spans="10:30" ht="12.75"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</row>
    <row r="80" spans="10:30" ht="12.75"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</row>
    <row r="81" spans="10:30" ht="12.75"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</row>
    <row r="82" spans="10:30" ht="12.75"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</row>
    <row r="83" spans="10:30" ht="12.75"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</row>
    <row r="84" spans="10:30" ht="12.75"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</row>
    <row r="85" spans="10:30" ht="12.75"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</row>
    <row r="86" spans="10:30" ht="12.75"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</row>
    <row r="87" spans="10:30" ht="12.75"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</row>
    <row r="88" spans="10:30" ht="12.75"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</row>
    <row r="89" spans="10:30" ht="12.75"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</row>
    <row r="90" spans="10:30" ht="12.75"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</row>
    <row r="91" spans="10:30" ht="12.75"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</row>
    <row r="92" spans="10:30" ht="12.75"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</row>
    <row r="93" spans="10:30" ht="12.75"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</row>
    <row r="94" spans="10:30" ht="12.75"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</row>
    <row r="95" spans="10:30" ht="12.75"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</row>
    <row r="96" spans="10:30" ht="12.75"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</row>
    <row r="97" spans="10:30" ht="12.75"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</row>
    <row r="98" spans="10:30" ht="12.75"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</row>
    <row r="99" spans="10:30" ht="12.75"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</row>
    <row r="100" spans="10:30" ht="12.75"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</row>
    <row r="101" spans="10:30" ht="12.75"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</row>
    <row r="102" spans="10:30" ht="12.75"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</row>
    <row r="103" spans="10:30" ht="12.75"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</row>
    <row r="104" spans="10:30" ht="12.75"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</row>
    <row r="105" spans="10:30" ht="12.75"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</row>
    <row r="106" spans="10:30" ht="12.75"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</row>
    <row r="107" spans="10:30" ht="12.75"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</row>
    <row r="108" spans="10:30" ht="12.75"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</row>
    <row r="109" spans="10:30" ht="12.75"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</row>
    <row r="110" spans="10:30" ht="12.75"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</row>
    <row r="111" spans="10:30" ht="12.75"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</row>
    <row r="112" spans="10:30" ht="12.75"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</row>
    <row r="113" spans="10:30" ht="12.75"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</row>
    <row r="114" spans="10:30" ht="12.75"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</row>
    <row r="115" spans="10:30" ht="12.75"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</row>
    <row r="116" spans="10:30" ht="12.75"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</row>
    <row r="117" spans="10:30" ht="12.75"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</row>
    <row r="118" spans="10:30" ht="12.75"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</row>
    <row r="119" spans="10:30" ht="12.75"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</row>
    <row r="120" spans="10:30" ht="12.75"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</row>
    <row r="121" spans="10:30" ht="12.75"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</row>
    <row r="122" spans="10:30" ht="12.75"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</row>
    <row r="123" spans="10:30" ht="12.75"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</row>
    <row r="124" spans="10:30" ht="12.75"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</row>
    <row r="125" spans="10:30" ht="12.75"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</row>
    <row r="126" spans="10:30" ht="12.75"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</row>
    <row r="127" spans="10:30" ht="12.75"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</row>
    <row r="128" spans="10:30" ht="12.75"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</row>
    <row r="129" spans="10:30" ht="12.75"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</row>
    <row r="130" spans="10:30" ht="12.75"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</row>
    <row r="131" spans="10:30" ht="12.75"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</row>
    <row r="132" spans="10:30" ht="12.75"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</row>
    <row r="133" spans="10:30" ht="12.75"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</row>
    <row r="134" spans="10:30" ht="12.75"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</row>
    <row r="135" spans="10:30" ht="12.75"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</row>
    <row r="136" spans="10:30" ht="12.75"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</row>
    <row r="137" spans="10:30" ht="12.75"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</row>
    <row r="138" spans="10:30" ht="12.75"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</row>
    <row r="139" spans="10:30" ht="12.75"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</row>
    <row r="140" spans="10:30" ht="12.75"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</row>
    <row r="141" spans="10:30" ht="12.75"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</row>
    <row r="142" spans="10:30" ht="12.75"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</row>
    <row r="143" spans="10:30" ht="12.75"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</row>
    <row r="144" spans="10:30" ht="12.75"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</row>
    <row r="145" spans="10:30" ht="12.75"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</row>
    <row r="146" spans="10:30" ht="12.75"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</row>
    <row r="147" spans="10:30" ht="12.75"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</row>
    <row r="148" spans="10:30" ht="12.75"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</row>
    <row r="149" spans="10:30" ht="12.75"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</row>
    <row r="150" spans="10:30" ht="12.75"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</row>
    <row r="151" spans="10:30" ht="12.75"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</row>
    <row r="152" spans="10:30" ht="12.75"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</row>
    <row r="153" spans="10:30" ht="12.75"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</row>
    <row r="154" spans="10:30" ht="12.75"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</row>
    <row r="155" spans="10:30" ht="12.75"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</row>
    <row r="156" spans="10:30" ht="12.75"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</row>
    <row r="157" spans="10:30" ht="12.75"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</row>
    <row r="158" spans="10:30" ht="12.75"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</row>
    <row r="159" spans="10:30" ht="12.75"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</row>
    <row r="160" spans="10:30" ht="12.75"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</row>
    <row r="161" spans="10:30" ht="12.75"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</row>
    <row r="162" spans="10:30" ht="12.75"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</row>
    <row r="163" spans="10:30" ht="12.75"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</row>
    <row r="164" spans="10:30" ht="12.75"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</row>
    <row r="165" spans="10:30" ht="12.75"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</row>
    <row r="166" spans="10:30" ht="12.75"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</row>
    <row r="167" spans="10:30" ht="12.75"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</row>
    <row r="168" spans="10:30" ht="12.75"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</row>
    <row r="169" spans="10:30" ht="12.75"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</row>
    <row r="170" spans="10:30" ht="12.75"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</row>
    <row r="171" spans="10:30" ht="12.75"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</row>
    <row r="172" spans="10:30" ht="12.75"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</row>
    <row r="173" spans="10:30" ht="12.75"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</row>
    <row r="174" spans="10:30" ht="12.75"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</row>
    <row r="175" spans="10:30" ht="12.75"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</row>
    <row r="176" spans="10:30" ht="12.75"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</row>
    <row r="177" spans="10:30" ht="12.75"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</row>
    <row r="178" spans="10:30" ht="12.75"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</row>
    <row r="179" spans="10:30" ht="12.75"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</row>
    <row r="180" spans="10:30" ht="12.75"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</row>
    <row r="181" spans="10:30" ht="12.75"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</row>
    <row r="182" spans="10:30" ht="12.75"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</row>
    <row r="183" spans="10:30" ht="12.75"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</row>
    <row r="184" spans="10:30" ht="12.75"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</row>
    <row r="185" spans="10:30" ht="12.75"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</row>
    <row r="186" spans="10:30" ht="12.75"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</row>
    <row r="187" spans="10:30" ht="12.75"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</row>
    <row r="188" spans="10:30" ht="12.75"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</row>
    <row r="189" spans="10:30" ht="12.75"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</row>
    <row r="190" spans="10:30" ht="12.75"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</row>
    <row r="191" spans="10:30" ht="12.75"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</row>
    <row r="192" spans="10:30" ht="12.75"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</row>
    <row r="193" spans="10:30" ht="12.75"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</row>
    <row r="194" spans="10:30" ht="12.75"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</row>
    <row r="195" spans="10:30" ht="12.75"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</row>
    <row r="196" spans="10:30" ht="12.75"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</row>
    <row r="197" spans="10:30" ht="12.75"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</row>
    <row r="198" spans="10:30" ht="12.75"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</row>
    <row r="199" spans="10:30" ht="12.75"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</row>
    <row r="200" spans="10:30" ht="12.75"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</row>
    <row r="201" spans="10:30" ht="12.75"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</row>
    <row r="202" spans="10:30" ht="12.75"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</row>
    <row r="203" spans="10:30" ht="12.75"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</row>
    <row r="204" spans="10:30" ht="12.75"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</row>
    <row r="205" spans="10:30" ht="12.75"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</row>
    <row r="206" spans="10:30" ht="12.75"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</row>
    <row r="207" spans="10:30" ht="12.75"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</row>
    <row r="208" spans="10:30" ht="12.75"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</row>
    <row r="209" spans="10:30" ht="12.75"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</row>
    <row r="210" spans="10:30" ht="12.75"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</row>
    <row r="211" spans="10:30" ht="12.75"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</row>
    <row r="212" spans="10:30" ht="12.75"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</row>
    <row r="213" spans="10:30" ht="12.75"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</row>
    <row r="214" spans="10:30" ht="12.75"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</row>
    <row r="215" spans="10:30" ht="12.75"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</row>
    <row r="216" spans="10:30" ht="12.75"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</row>
    <row r="217" spans="10:30" ht="12.75"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</row>
    <row r="218" spans="10:30" ht="12.75"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</row>
    <row r="219" spans="10:30" ht="12.75"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</row>
    <row r="220" spans="10:30" ht="12.75"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</row>
    <row r="221" spans="10:30" ht="12.75"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</row>
    <row r="222" spans="10:30" ht="12.75"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</row>
    <row r="223" spans="10:30" ht="12.75"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</row>
    <row r="224" spans="10:30" ht="12.75"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</row>
    <row r="225" spans="10:30" ht="12.75"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</row>
    <row r="226" spans="10:30" ht="12.75"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</row>
    <row r="227" spans="10:30" ht="12.75"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</row>
    <row r="228" spans="10:30" ht="12.75"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</row>
    <row r="229" spans="10:30" ht="12.75"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</row>
    <row r="230" spans="10:30" ht="12.75"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</row>
    <row r="231" spans="10:30" ht="12.75"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</row>
    <row r="232" spans="10:30" ht="12.75"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</row>
    <row r="233" spans="10:30" ht="12.75"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</row>
    <row r="234" spans="10:30" ht="12.75"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</row>
    <row r="235" spans="10:30" ht="12.75"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</row>
    <row r="236" spans="10:30" ht="12.75"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</row>
    <row r="237" spans="10:30" ht="12.75"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</row>
    <row r="238" spans="10:30" ht="12.75"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</row>
    <row r="239" spans="10:30" ht="12.75"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</row>
    <row r="240" spans="10:30" ht="12.75"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</row>
    <row r="241" spans="10:30" ht="12.75"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</row>
    <row r="242" spans="10:30" ht="12.75"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</row>
    <row r="243" spans="10:30" ht="12.75"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</row>
    <row r="244" spans="10:30" ht="12.75"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</row>
    <row r="245" spans="10:30" ht="12.75"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</row>
    <row r="246" spans="10:30" ht="12.75"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</row>
    <row r="247" spans="10:30" ht="12.75"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</row>
    <row r="248" spans="10:30" ht="12.75"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</row>
    <row r="249" spans="10:30" ht="12.75"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</row>
    <row r="250" spans="10:30" ht="12.75"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</row>
    <row r="251" spans="10:30" ht="12.75"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</row>
    <row r="252" spans="10:30" ht="12.75"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</row>
    <row r="253" spans="10:30" ht="12.75"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</row>
    <row r="254" spans="10:30" ht="12.75"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</row>
    <row r="255" spans="10:30" ht="12.75"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</row>
    <row r="256" spans="10:30" ht="12.75"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</row>
    <row r="257" spans="10:30" ht="12.75"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</row>
    <row r="258" spans="10:30" ht="12.75"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</row>
    <row r="259" spans="10:30" ht="12.75"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</row>
    <row r="260" spans="10:30" ht="12.75"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</row>
    <row r="261" spans="10:30" ht="12.75"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</row>
    <row r="262" spans="10:30" ht="12.75"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</row>
    <row r="263" spans="10:30" ht="12.75"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</row>
    <row r="264" spans="10:30" ht="12.75"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</row>
    <row r="265" spans="10:30" ht="12.75"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</row>
    <row r="266" spans="10:30" ht="12.75"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</row>
    <row r="267" spans="10:30" ht="12.75"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</row>
    <row r="268" spans="10:30" ht="12.75"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</row>
    <row r="269" spans="10:30" ht="12.75"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</row>
    <row r="270" spans="10:30" ht="12.75"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</row>
    <row r="271" spans="10:30" ht="12.75"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</row>
    <row r="272" spans="10:30" ht="12.75"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</row>
    <row r="273" spans="10:30" ht="12.75"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</row>
    <row r="274" spans="10:30" ht="12.75"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</row>
    <row r="275" spans="10:30" ht="12.75"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</row>
    <row r="276" spans="10:30" ht="12.75"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</row>
    <row r="277" spans="10:30" ht="12.75"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</row>
    <row r="278" spans="10:30" ht="12.75"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</row>
    <row r="279" spans="10:30" ht="12.75"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</row>
    <row r="280" spans="10:30" ht="12.75"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</row>
    <row r="281" spans="10:30" ht="12.75"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</row>
    <row r="282" spans="10:30" ht="12.75"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</row>
    <row r="283" spans="10:30" ht="12.75"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</row>
    <row r="284" spans="10:30" ht="12.75"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</row>
    <row r="285" spans="10:30" ht="12.75"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</row>
    <row r="286" spans="10:30" ht="12.75"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</row>
    <row r="287" spans="10:30" ht="12.75"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</row>
    <row r="288" spans="10:30" ht="12.75"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</row>
    <row r="289" spans="10:30" ht="12.75"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</row>
    <row r="290" spans="10:30" ht="12.75"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</row>
    <row r="291" spans="10:30" ht="12.75"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</row>
    <row r="292" spans="10:30" ht="12.75"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</row>
    <row r="293" spans="10:30" ht="12.75"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</row>
    <row r="294" spans="10:30" ht="12.75"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</row>
    <row r="295" spans="10:30" ht="12.75"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</row>
    <row r="296" spans="10:30" ht="12.75"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</row>
    <row r="297" spans="10:30" ht="12.75"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</row>
    <row r="298" spans="10:30" ht="12.75"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</row>
    <row r="299" spans="10:30" ht="12.75"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</row>
    <row r="300" spans="10:30" ht="12.75"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</row>
    <row r="301" spans="10:30" ht="12.75"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</row>
    <row r="302" spans="10:30" ht="12.75"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</row>
    <row r="303" spans="10:30" ht="12.75"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</row>
    <row r="304" spans="10:30" ht="12.75"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</row>
    <row r="305" spans="10:30" ht="12.75"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</row>
    <row r="306" spans="10:30" ht="12.75"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</row>
    <row r="307" spans="10:30" ht="12.75"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</row>
    <row r="308" spans="10:30" ht="12.75"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</row>
    <row r="309" spans="10:30" ht="12.75"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</row>
    <row r="310" spans="10:30" ht="12.75"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</row>
    <row r="311" spans="10:30" ht="12.75"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</row>
    <row r="312" spans="10:30" ht="12.75"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</row>
    <row r="313" spans="10:30" ht="12.75"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</row>
    <row r="314" spans="10:30" ht="12.75"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</row>
    <row r="315" spans="10:30" ht="12.75"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</row>
    <row r="316" spans="10:30" ht="12.75"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</row>
    <row r="317" spans="10:30" ht="12.75"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</row>
    <row r="318" spans="10:30" ht="12.75"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</row>
    <row r="319" spans="10:30" ht="12.75"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</row>
    <row r="320" spans="10:30" ht="12.75"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</row>
    <row r="321" spans="10:30" ht="12.75"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</row>
    <row r="322" spans="10:30" ht="12.75"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</row>
    <row r="323" spans="10:30" ht="12.75"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</row>
    <row r="324" spans="10:30" ht="12.75"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</row>
    <row r="325" spans="10:30" ht="12.75"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</row>
    <row r="326" spans="10:30" ht="12.75"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</row>
    <row r="327" spans="10:30" ht="12.75"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</row>
    <row r="328" spans="10:30" ht="12.75"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</row>
    <row r="329" spans="10:30" ht="12.75"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</row>
    <row r="330" spans="10:30" ht="12.75"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</row>
    <row r="331" spans="10:30" ht="12.75"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</row>
    <row r="332" spans="10:30" ht="12.75"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</row>
    <row r="333" spans="10:30" ht="12.75"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</row>
    <row r="334" spans="10:30" ht="12.75"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</row>
    <row r="335" spans="10:30" ht="12.75"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</row>
    <row r="336" spans="10:30" ht="12.75"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</row>
    <row r="337" spans="10:30" ht="12.75"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</row>
    <row r="338" spans="10:30" ht="12.75"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</row>
    <row r="339" spans="10:30" ht="12.75"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</row>
    <row r="340" spans="10:30" ht="12.75"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</row>
    <row r="341" spans="10:30" ht="12.75"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</row>
    <row r="342" spans="10:30" ht="12.75"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</row>
    <row r="343" spans="10:30" ht="12.75"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</row>
    <row r="344" spans="10:30" ht="12.75"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</row>
    <row r="345" spans="10:30" ht="12.75"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</row>
    <row r="346" spans="10:30" ht="12.75"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</row>
    <row r="347" spans="10:30" ht="12.75"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</row>
    <row r="348" spans="10:30" ht="12.75"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</row>
    <row r="349" spans="10:30" ht="12.75"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</row>
    <row r="350" spans="10:30" ht="12.75"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</row>
    <row r="351" spans="10:30" ht="12.75"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</row>
    <row r="352" spans="10:30" ht="12.75"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</row>
    <row r="353" spans="10:30" ht="12.75"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</row>
    <row r="354" spans="10:30" ht="12.75"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</row>
    <row r="355" spans="10:30" ht="12.75"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</row>
    <row r="356" spans="10:30" ht="12.75"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</row>
    <row r="357" spans="10:30" ht="12.75"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</row>
    <row r="358" spans="10:30" ht="12.75"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</row>
    <row r="359" spans="10:30" ht="12.75"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</row>
    <row r="360" spans="10:30" ht="12.75"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</row>
    <row r="361" spans="10:30" ht="12.75"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</row>
    <row r="362" spans="10:30" ht="12.75"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</row>
    <row r="363" spans="10:30" ht="12.75"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</row>
    <row r="364" spans="10:30" ht="12.75"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</row>
    <row r="365" spans="10:30" ht="12.75"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</row>
    <row r="366" spans="10:30" ht="12.75"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</row>
    <row r="367" spans="10:30" ht="12.75"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</row>
    <row r="368" spans="10:30" ht="12.75"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</row>
    <row r="369" spans="10:30" ht="12.75"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</row>
    <row r="370" spans="10:30" ht="12.75"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</row>
    <row r="371" spans="10:30" ht="12.75"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</row>
    <row r="372" spans="10:30" ht="12.75"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</row>
    <row r="373" spans="10:30" ht="12.75"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</row>
    <row r="374" spans="10:30" ht="12.75"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</row>
    <row r="375" spans="10:30" ht="12.75"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</row>
    <row r="376" spans="10:30" ht="12.75"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</row>
    <row r="377" spans="10:30" ht="12.75"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</row>
    <row r="378" spans="10:30" ht="12.75"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</row>
    <row r="379" spans="10:30" ht="12.75"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</row>
    <row r="380" spans="10:30" ht="12.75"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</row>
    <row r="381" spans="10:30" ht="12.75"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</row>
    <row r="382" spans="10:30" ht="12.75"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</row>
    <row r="383" spans="10:30" ht="12.75"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</row>
    <row r="384" spans="10:30" ht="12.75"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</row>
    <row r="385" spans="10:30" ht="12.75"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</row>
    <row r="386" spans="10:30" ht="12.75"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</row>
    <row r="387" spans="10:30" ht="12.75"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</row>
    <row r="388" spans="10:30" ht="12.75"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</row>
    <row r="389" spans="10:30" ht="12.75"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</row>
    <row r="390" spans="10:30" ht="12.75"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</row>
    <row r="391" spans="10:30" ht="12.75"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</row>
    <row r="392" spans="10:30" ht="12.75"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</row>
    <row r="393" spans="10:30" ht="12.75"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</row>
    <row r="394" spans="10:30" ht="12.75"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</row>
    <row r="395" spans="10:30" ht="12.75"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</row>
    <row r="396" spans="10:30" ht="12.75"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</row>
    <row r="397" spans="10:30" ht="12.75"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</row>
    <row r="398" spans="10:30" ht="12.75"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</row>
    <row r="399" spans="10:30" ht="12.75"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</row>
    <row r="400" spans="10:30" ht="12.75"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</row>
    <row r="401" spans="10:30" ht="12.75"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</row>
    <row r="402" spans="10:30" ht="12.75"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</row>
    <row r="403" spans="10:30" ht="12.75"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</row>
    <row r="404" spans="10:30" ht="12.75"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</row>
    <row r="405" spans="10:30" ht="12.75"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</row>
    <row r="406" spans="10:30" ht="12.75"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</row>
    <row r="407" spans="10:30" ht="12.75"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</row>
    <row r="408" spans="10:30" ht="12.75"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</row>
    <row r="409" spans="10:30" ht="12.75"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</row>
    <row r="410" spans="10:30" ht="12.75"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</row>
    <row r="411" spans="10:30" ht="12.75"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</row>
    <row r="412" spans="10:30" ht="12.75"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</row>
    <row r="413" spans="10:30" ht="12.75"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</row>
    <row r="414" spans="10:30" ht="12.75"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</row>
    <row r="415" spans="10:30" ht="12.75"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</row>
    <row r="416" spans="10:30" ht="12.75"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</row>
    <row r="417" spans="10:30" ht="12.75"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</row>
    <row r="418" spans="10:30" ht="12.75"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</row>
    <row r="419" spans="10:30" ht="12.75"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</row>
    <row r="420" spans="10:30" ht="12.75"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</row>
    <row r="421" spans="10:30" ht="12.75"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</row>
    <row r="422" spans="10:30" ht="12.75"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</row>
    <row r="423" spans="10:30" ht="12.75"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</row>
    <row r="424" spans="10:30" ht="12.75"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</row>
    <row r="425" spans="10:30" ht="12.75"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</row>
    <row r="426" spans="10:30" ht="12.75"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</row>
    <row r="427" spans="10:30" ht="12.75"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</row>
    <row r="428" spans="10:30" ht="12.75"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</row>
    <row r="429" spans="10:30" ht="12.75"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</row>
    <row r="430" spans="10:30" ht="12.75"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</row>
    <row r="431" spans="10:30" ht="12.75"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</row>
    <row r="432" spans="10:30" ht="12.75"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</row>
    <row r="433" spans="10:30" ht="12.75"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</row>
    <row r="434" spans="10:30" ht="12.75"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</row>
    <row r="435" spans="10:30" ht="12.75"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</row>
    <row r="436" spans="10:30" ht="12.75"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</row>
    <row r="437" spans="10:30" ht="12.75"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</row>
    <row r="438" spans="10:30" ht="12.75"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</row>
    <row r="439" spans="10:30" ht="12.75"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</row>
    <row r="440" spans="10:30" ht="12.75"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</row>
    <row r="441" spans="10:30" ht="12.75"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</row>
    <row r="442" spans="10:30" ht="12.75"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</row>
    <row r="443" spans="10:30" ht="12.75"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</row>
    <row r="444" spans="10:30" ht="12.75"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</row>
    <row r="445" spans="10:30" ht="12.75"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</row>
    <row r="446" spans="10:30" ht="12.75"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</row>
    <row r="447" spans="10:30" ht="12.75"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</row>
    <row r="448" spans="10:30" ht="12.75"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</row>
    <row r="449" spans="10:30" ht="12.75"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</row>
    <row r="450" spans="10:30" ht="12.75"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</row>
    <row r="451" spans="10:30" ht="12.75"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</row>
    <row r="452" spans="10:30" ht="12.75"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</row>
    <row r="453" spans="10:30" ht="12.75"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</row>
    <row r="454" spans="10:30" ht="12.75"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</row>
    <row r="455" spans="10:30" ht="12.75"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</row>
    <row r="456" spans="10:30" ht="12.75"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</row>
    <row r="457" spans="10:30" ht="12.75"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</row>
    <row r="458" spans="10:30" ht="12.75"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</row>
    <row r="459" spans="10:30" ht="12.75"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</row>
    <row r="460" spans="10:30" ht="12.75"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</row>
    <row r="461" spans="10:30" ht="12.75"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</row>
    <row r="462" spans="10:30" ht="12.75"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</row>
    <row r="463" spans="10:30" ht="12.75"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</row>
    <row r="464" spans="10:30" ht="12.75"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</row>
    <row r="465" spans="10:30" ht="12.75"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</row>
    <row r="466" spans="10:30" ht="12.75"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</row>
    <row r="467" spans="10:30" ht="12.75"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</row>
    <row r="468" spans="10:30" ht="12.75"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</row>
    <row r="469" spans="10:30" ht="12.75"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</row>
    <row r="470" spans="10:30" ht="12.75"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</row>
    <row r="471" spans="10:30" ht="12.75"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</row>
    <row r="472" spans="10:30" ht="12.75"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</row>
    <row r="473" spans="10:30" ht="12.75"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</row>
    <row r="474" spans="10:30" ht="12.75"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</row>
    <row r="475" spans="10:30" ht="12.75"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</row>
    <row r="476" spans="10:30" ht="12.75"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</row>
    <row r="477" spans="10:30" ht="12.75"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</row>
    <row r="478" spans="10:30" ht="12.75"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</row>
    <row r="479" spans="10:30" ht="12.75"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</row>
    <row r="480" spans="10:30" ht="12.75"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</row>
    <row r="481" spans="10:30" ht="12.75"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</row>
    <row r="482" spans="10:30" ht="12.75"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</row>
    <row r="483" spans="10:30" ht="12.75"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</row>
    <row r="484" spans="10:30" ht="12.75"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</row>
    <row r="485" spans="10:30" ht="12.75"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</row>
    <row r="486" spans="10:30" ht="12.75"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</row>
    <row r="487" spans="10:30" ht="12.75"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</row>
    <row r="488" spans="10:30" ht="12.75"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</row>
    <row r="489" spans="10:30" ht="12.75"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</row>
    <row r="490" spans="10:30" ht="12.75"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</row>
    <row r="491" spans="10:30" ht="12.75"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</row>
    <row r="492" spans="10:30" ht="12.75"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</row>
    <row r="493" spans="10:30" ht="12.75"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</row>
    <row r="494" spans="10:30" ht="12.75"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</row>
    <row r="495" spans="10:30" ht="12.75"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</row>
    <row r="496" spans="10:30" ht="12.75"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</row>
    <row r="497" spans="10:30" ht="12.75"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</row>
    <row r="498" spans="10:30" ht="12.75"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</row>
    <row r="499" spans="10:30" ht="12.75"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</row>
    <row r="500" spans="10:30" ht="12.75"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</row>
    <row r="501" spans="10:30" ht="12.75"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</row>
    <row r="502" spans="10:30" ht="12.75"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</row>
    <row r="503" spans="10:30" ht="12.75"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</row>
    <row r="504" spans="10:30" ht="12.75"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</row>
    <row r="505" spans="10:30" ht="12.75"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</row>
    <row r="506" spans="10:30" ht="12.75"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</row>
    <row r="507" spans="10:30" ht="12.75"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</row>
    <row r="508" spans="10:30" ht="12.75"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</row>
    <row r="509" spans="10:30" ht="12.75"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</row>
    <row r="510" spans="10:30" ht="12.75"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</row>
    <row r="511" spans="10:30" ht="12.75"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</row>
    <row r="512" spans="10:30" ht="12.75"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</row>
    <row r="513" spans="10:30" ht="12.75"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</row>
    <row r="514" spans="10:30" ht="12.75"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</row>
    <row r="515" spans="10:30" ht="12.75"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</row>
    <row r="516" spans="10:30" ht="12.75"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</row>
    <row r="517" spans="10:30" ht="12.75"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</row>
    <row r="518" spans="10:30" ht="12.75"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</row>
    <row r="519" spans="10:30" ht="12.75"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</row>
    <row r="520" spans="10:30" ht="12.75"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</row>
    <row r="521" spans="10:30" ht="12.75"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</row>
    <row r="522" spans="10:30" ht="12.75"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</row>
    <row r="523" spans="10:30" ht="12.75"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</row>
    <row r="524" spans="10:30" ht="12.75"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</row>
    <row r="525" spans="10:30" ht="12.75"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</row>
    <row r="526" spans="10:30" ht="12.75"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</row>
    <row r="527" spans="10:30" ht="12.75"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</row>
    <row r="528" spans="10:30" ht="12.75"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</row>
    <row r="529" spans="10:30" ht="12.75"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</row>
    <row r="530" spans="10:30" ht="12.75"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</row>
    <row r="531" spans="10:30" ht="12.75"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</row>
    <row r="532" spans="10:30" ht="12.75"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</row>
    <row r="533" spans="10:30" ht="12.75"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</row>
    <row r="534" spans="10:30" ht="12.75"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</row>
    <row r="535" spans="10:30" ht="12.75"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</row>
    <row r="536" spans="10:30" ht="12.75"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</row>
    <row r="537" spans="10:30" ht="12.75"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</row>
    <row r="538" spans="10:30" ht="12.75"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</row>
    <row r="539" spans="10:30" ht="12.75"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</row>
    <row r="540" spans="10:30" ht="12.75"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</row>
    <row r="541" spans="10:30" ht="12.75"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</row>
    <row r="542" spans="10:30" ht="12.75"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</row>
    <row r="543" spans="10:30" ht="12.75"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</row>
    <row r="544" spans="10:30" ht="12.75"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</row>
    <row r="545" spans="10:30" ht="12.75"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</row>
    <row r="546" spans="10:30" ht="12.75"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</row>
    <row r="547" spans="10:30" ht="12.75"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</row>
    <row r="548" spans="10:30" ht="12.75"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</row>
    <row r="549" spans="10:30" ht="12.75"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</row>
    <row r="550" spans="10:30" ht="12.75"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</row>
    <row r="551" spans="10:30" ht="12.75"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</row>
    <row r="552" spans="10:30" ht="12.75"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</row>
    <row r="553" spans="10:30" ht="12.75"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</row>
    <row r="554" spans="10:30" ht="12.75"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</row>
    <row r="555" spans="10:30" ht="12.75"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</row>
    <row r="556" spans="10:30" ht="12.75"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</row>
    <row r="557" spans="10:30" ht="12.75"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</row>
    <row r="558" spans="10:30" ht="12.75"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</row>
    <row r="559" spans="10:30" ht="12.75"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</row>
    <row r="560" spans="10:30" ht="12.75"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</row>
    <row r="561" spans="10:30" ht="12.75"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</row>
    <row r="562" spans="10:30" ht="12.75"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</row>
    <row r="563" spans="10:30" ht="12.75"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</row>
    <row r="564" spans="10:30" ht="12.75"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</row>
    <row r="565" spans="10:30" ht="12.75"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</row>
    <row r="566" spans="10:30" ht="12.75"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</row>
    <row r="567" spans="10:30" ht="12.75"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</row>
    <row r="568" spans="10:30" ht="12.75"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</row>
    <row r="569" spans="10:30" ht="12.75"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</row>
    <row r="570" spans="10:30" ht="12.75"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</row>
    <row r="571" spans="10:30" ht="12.75"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</row>
    <row r="572" spans="10:30" ht="12.75"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</row>
    <row r="573" spans="10:30" ht="12.75"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</row>
    <row r="574" spans="10:30" ht="12.75"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</row>
    <row r="575" spans="10:30" ht="12.75"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</row>
    <row r="576" spans="10:30" ht="12.75"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</row>
    <row r="577" spans="10:30" ht="12.75"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</row>
    <row r="578" spans="10:30" ht="12.75"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</row>
    <row r="579" spans="10:30" ht="12.75"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</row>
    <row r="580" spans="10:30" ht="12.75"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</row>
    <row r="581" spans="10:30" ht="12.75"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</row>
    <row r="582" spans="10:30" ht="12.75"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</row>
    <row r="583" spans="10:30" ht="12.75"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</row>
    <row r="584" spans="10:30" ht="12.75"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</row>
    <row r="585" spans="10:30" ht="12.75"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</row>
    <row r="586" spans="10:30" ht="12.75"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</row>
    <row r="587" spans="10:30" ht="12.75"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</row>
    <row r="588" spans="10:30" ht="12.75"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</row>
    <row r="589" spans="10:30" ht="12.75"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</row>
    <row r="590" spans="10:30" ht="12.75"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</row>
    <row r="591" spans="10:30" ht="12.75"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</row>
    <row r="592" spans="10:30" ht="12.75"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</row>
    <row r="593" spans="10:30" ht="12.75"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</row>
    <row r="594" spans="10:30" ht="12.75"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</row>
    <row r="595" spans="10:30" ht="12.75"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</row>
    <row r="596" spans="10:30" ht="12.75"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</row>
    <row r="597" spans="10:30" ht="12.75"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</row>
    <row r="598" spans="10:30" ht="12.75"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</row>
    <row r="599" spans="10:30" ht="12.75"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</row>
    <row r="600" spans="10:30" ht="12.75"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</row>
    <row r="601" spans="10:30" ht="12.75"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</row>
    <row r="602" spans="10:30" ht="12.75"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</row>
    <row r="603" spans="10:30" ht="12.75"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</row>
  </sheetData>
  <printOptions/>
  <pageMargins left="0.25" right="0.2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795"/>
  <sheetViews>
    <sheetView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18.28125" style="0" customWidth="1"/>
    <col min="3" max="3" width="6.28125" style="8" customWidth="1"/>
    <col min="4" max="5" width="6.7109375" style="0" hidden="1" customWidth="1"/>
    <col min="6" max="6" width="6.7109375" style="0" customWidth="1"/>
    <col min="7" max="8" width="6.7109375" style="0" hidden="1" customWidth="1"/>
    <col min="9" max="9" width="6.7109375" style="0" customWidth="1"/>
    <col min="10" max="11" width="6.7109375" style="0" hidden="1" customWidth="1"/>
    <col min="12" max="12" width="6.7109375" style="0" customWidth="1"/>
    <col min="13" max="14" width="6.7109375" style="0" hidden="1" customWidth="1"/>
    <col min="15" max="15" width="6.7109375" style="0" customWidth="1"/>
    <col min="16" max="17" width="6.7109375" style="0" hidden="1" customWidth="1"/>
    <col min="18" max="18" width="6.7109375" style="0" customWidth="1"/>
    <col min="19" max="20" width="6.7109375" style="0" hidden="1" customWidth="1"/>
    <col min="21" max="21" width="6.7109375" style="0" customWidth="1"/>
    <col min="22" max="23" width="4.7109375" style="0" hidden="1" customWidth="1"/>
    <col min="24" max="24" width="6.7109375" style="0" customWidth="1"/>
    <col min="25" max="26" width="4.7109375" style="0" hidden="1" customWidth="1"/>
    <col min="27" max="27" width="6.7109375" style="0" customWidth="1"/>
    <col min="28" max="29" width="4.7109375" style="0" hidden="1" customWidth="1"/>
    <col min="30" max="30" width="6.7109375" style="0" customWidth="1"/>
    <col min="31" max="31" width="10.7109375" style="0" hidden="1" customWidth="1"/>
    <col min="32" max="39" width="4.7109375" style="0" customWidth="1"/>
  </cols>
  <sheetData>
    <row r="1" spans="2:30" ht="15.75">
      <c r="B1" s="18" t="s">
        <v>61</v>
      </c>
      <c r="C1" s="7"/>
      <c r="E1" s="21"/>
      <c r="F1" s="55" t="s">
        <v>124</v>
      </c>
      <c r="G1" s="49"/>
      <c r="H1" s="39"/>
      <c r="I1" s="55" t="s">
        <v>125</v>
      </c>
      <c r="J1" s="49"/>
      <c r="K1" s="56"/>
      <c r="L1" s="57" t="s">
        <v>126</v>
      </c>
      <c r="M1" s="49"/>
      <c r="N1" s="56"/>
      <c r="O1" s="57" t="s">
        <v>132</v>
      </c>
      <c r="P1" s="49"/>
      <c r="Q1" s="56"/>
      <c r="R1" s="57" t="s">
        <v>130</v>
      </c>
      <c r="S1" s="49"/>
      <c r="T1" s="56"/>
      <c r="U1" s="57" t="s">
        <v>131</v>
      </c>
      <c r="W1" s="56"/>
      <c r="X1" s="69" t="s">
        <v>140</v>
      </c>
      <c r="Y1" s="58" t="s">
        <v>148</v>
      </c>
      <c r="Z1" s="56"/>
      <c r="AA1" s="135" t="s">
        <v>155</v>
      </c>
      <c r="AB1" s="58"/>
      <c r="AC1" s="56"/>
      <c r="AD1" s="57" t="s">
        <v>157</v>
      </c>
    </row>
    <row r="2" spans="2:30" ht="12.75">
      <c r="B2" s="3" t="s">
        <v>0</v>
      </c>
      <c r="C2" s="8" t="s">
        <v>50</v>
      </c>
      <c r="D2" s="22" t="s">
        <v>1</v>
      </c>
      <c r="E2" s="11" t="s">
        <v>2</v>
      </c>
      <c r="F2" s="46" t="s">
        <v>82</v>
      </c>
      <c r="G2" s="11" t="s">
        <v>1</v>
      </c>
      <c r="H2" s="11" t="s">
        <v>2</v>
      </c>
      <c r="I2" s="46" t="s">
        <v>82</v>
      </c>
      <c r="J2" s="11" t="s">
        <v>1</v>
      </c>
      <c r="K2" s="11" t="s">
        <v>2</v>
      </c>
      <c r="L2" s="46" t="s">
        <v>82</v>
      </c>
      <c r="M2" s="11" t="s">
        <v>1</v>
      </c>
      <c r="N2" s="11" t="s">
        <v>2</v>
      </c>
      <c r="O2" s="46" t="s">
        <v>82</v>
      </c>
      <c r="P2" s="11" t="s">
        <v>1</v>
      </c>
      <c r="Q2" s="11" t="s">
        <v>2</v>
      </c>
      <c r="R2" s="46" t="s">
        <v>82</v>
      </c>
      <c r="S2" s="11" t="s">
        <v>1</v>
      </c>
      <c r="T2" s="11" t="s">
        <v>2</v>
      </c>
      <c r="U2" s="46" t="s">
        <v>82</v>
      </c>
      <c r="V2" s="22" t="s">
        <v>1</v>
      </c>
      <c r="W2" s="11" t="s">
        <v>2</v>
      </c>
      <c r="X2" s="25" t="s">
        <v>82</v>
      </c>
      <c r="Y2" s="22" t="s">
        <v>1</v>
      </c>
      <c r="Z2" s="11" t="s">
        <v>2</v>
      </c>
      <c r="AA2" s="25" t="s">
        <v>82</v>
      </c>
      <c r="AB2" s="22" t="s">
        <v>1</v>
      </c>
      <c r="AC2" s="11" t="s">
        <v>2</v>
      </c>
      <c r="AD2" s="46" t="s">
        <v>82</v>
      </c>
    </row>
    <row r="3" spans="1:31" ht="12.75">
      <c r="A3">
        <f aca="true" t="shared" si="0" ref="A3:A9">-2+ROW(A3)</f>
        <v>1</v>
      </c>
      <c r="B3" s="59" t="s">
        <v>5</v>
      </c>
      <c r="C3" s="45">
        <f aca="true" t="shared" si="1" ref="C3:C9">F3+I3+L3+O3+R3+U3+X3+AA3+AD3-AE3</f>
        <v>698</v>
      </c>
      <c r="D3" s="27">
        <v>36</v>
      </c>
      <c r="E3" s="27">
        <v>58</v>
      </c>
      <c r="F3" s="136">
        <v>94</v>
      </c>
      <c r="G3" s="56"/>
      <c r="H3" s="56">
        <v>100</v>
      </c>
      <c r="I3" s="75">
        <v>100</v>
      </c>
      <c r="J3" s="76">
        <v>40</v>
      </c>
      <c r="K3" s="113">
        <v>60</v>
      </c>
      <c r="L3" s="76">
        <f>+J3+K3</f>
        <v>100</v>
      </c>
      <c r="M3" s="56">
        <v>36</v>
      </c>
      <c r="N3" s="64">
        <v>60</v>
      </c>
      <c r="O3" s="77">
        <f aca="true" t="shared" si="2" ref="O3:O9">+M3+N3</f>
        <v>96</v>
      </c>
      <c r="P3" s="56">
        <v>40</v>
      </c>
      <c r="Q3" s="64">
        <v>60</v>
      </c>
      <c r="R3" s="76">
        <f>+P3+Q3</f>
        <v>100</v>
      </c>
      <c r="S3" s="76">
        <v>40</v>
      </c>
      <c r="T3" s="113">
        <v>60</v>
      </c>
      <c r="U3" s="75">
        <f>+S3+T3</f>
        <v>100</v>
      </c>
      <c r="V3" s="76">
        <v>38</v>
      </c>
      <c r="W3" s="113">
        <v>60</v>
      </c>
      <c r="X3" s="76">
        <f>+V3+W3</f>
        <v>98</v>
      </c>
      <c r="Y3" s="137">
        <v>40</v>
      </c>
      <c r="Z3" s="113">
        <v>60</v>
      </c>
      <c r="AA3" s="115">
        <f>+Y3+Z3</f>
        <v>100</v>
      </c>
      <c r="AB3" s="137">
        <v>40</v>
      </c>
      <c r="AC3" s="113">
        <v>60</v>
      </c>
      <c r="AD3" s="75">
        <f>+AB3+AC3</f>
        <v>100</v>
      </c>
      <c r="AE3">
        <f>94+96</f>
        <v>190</v>
      </c>
    </row>
    <row r="4" spans="1:31" ht="12.75">
      <c r="A4">
        <f t="shared" si="0"/>
        <v>2</v>
      </c>
      <c r="B4" s="12" t="s">
        <v>39</v>
      </c>
      <c r="C4" s="46">
        <f t="shared" si="1"/>
        <v>671</v>
      </c>
      <c r="D4" s="6">
        <v>38</v>
      </c>
      <c r="E4" s="6">
        <v>56</v>
      </c>
      <c r="F4" s="87">
        <v>94</v>
      </c>
      <c r="G4" s="80"/>
      <c r="H4" s="80">
        <v>97</v>
      </c>
      <c r="I4" s="79">
        <v>97</v>
      </c>
      <c r="J4" s="80">
        <v>38</v>
      </c>
      <c r="K4" s="84">
        <v>58</v>
      </c>
      <c r="L4" s="80">
        <f>+J4+K4</f>
        <v>96</v>
      </c>
      <c r="M4" s="36">
        <v>37</v>
      </c>
      <c r="N4" s="35">
        <v>55</v>
      </c>
      <c r="O4" s="82">
        <f t="shared" si="2"/>
        <v>92</v>
      </c>
      <c r="P4" s="36">
        <v>37</v>
      </c>
      <c r="Q4" s="35">
        <v>58</v>
      </c>
      <c r="R4" s="80">
        <f>+P4+Q4</f>
        <v>95</v>
      </c>
      <c r="S4" s="80">
        <v>38</v>
      </c>
      <c r="T4" s="84">
        <v>58</v>
      </c>
      <c r="U4" s="79">
        <f>+S4+T4</f>
        <v>96</v>
      </c>
      <c r="V4" s="80">
        <v>40</v>
      </c>
      <c r="W4" s="84">
        <v>58</v>
      </c>
      <c r="X4" s="80">
        <f>+V4+W4</f>
        <v>98</v>
      </c>
      <c r="Y4" s="48">
        <v>37</v>
      </c>
      <c r="Z4" s="35">
        <v>57</v>
      </c>
      <c r="AA4" s="122">
        <f>+Y4+Z4</f>
        <v>94</v>
      </c>
      <c r="AB4" s="48">
        <v>38</v>
      </c>
      <c r="AC4" s="35">
        <v>57</v>
      </c>
      <c r="AD4" s="79">
        <f>+AB4+AC4</f>
        <v>95</v>
      </c>
      <c r="AE4">
        <f>92+94</f>
        <v>186</v>
      </c>
    </row>
    <row r="5" spans="1:31" ht="12.75">
      <c r="A5">
        <f t="shared" si="0"/>
        <v>3</v>
      </c>
      <c r="B5" s="12" t="s">
        <v>8</v>
      </c>
      <c r="C5" s="46">
        <f t="shared" si="1"/>
        <v>649</v>
      </c>
      <c r="D5" s="6">
        <v>35</v>
      </c>
      <c r="E5" s="6">
        <v>55</v>
      </c>
      <c r="F5" s="87">
        <v>90</v>
      </c>
      <c r="G5" s="36"/>
      <c r="H5" s="36"/>
      <c r="I5" s="82">
        <v>0</v>
      </c>
      <c r="J5" s="36">
        <v>37</v>
      </c>
      <c r="K5" s="35">
        <v>57</v>
      </c>
      <c r="L5" s="80">
        <f>+J5+K5</f>
        <v>94</v>
      </c>
      <c r="M5" s="36">
        <v>33</v>
      </c>
      <c r="N5" s="35">
        <v>53</v>
      </c>
      <c r="O5" s="82">
        <f t="shared" si="2"/>
        <v>86</v>
      </c>
      <c r="P5" s="36">
        <v>36</v>
      </c>
      <c r="Q5" s="35">
        <v>56</v>
      </c>
      <c r="R5" s="80">
        <f>+P5+Q5</f>
        <v>92</v>
      </c>
      <c r="S5" s="80">
        <v>37</v>
      </c>
      <c r="T5" s="84">
        <v>57</v>
      </c>
      <c r="U5" s="79">
        <f>+S5+T5</f>
        <v>94</v>
      </c>
      <c r="V5" s="80">
        <v>37</v>
      </c>
      <c r="W5" s="84">
        <v>57</v>
      </c>
      <c r="X5" s="80">
        <f>+V5+W5</f>
        <v>94</v>
      </c>
      <c r="Y5" s="87">
        <v>36</v>
      </c>
      <c r="Z5" s="84">
        <v>56</v>
      </c>
      <c r="AA5" s="118">
        <f>+Y5+Z5</f>
        <v>92</v>
      </c>
      <c r="AB5" s="87">
        <v>37</v>
      </c>
      <c r="AC5" s="84">
        <v>56</v>
      </c>
      <c r="AD5" s="79">
        <f>+AB5+AC5</f>
        <v>93</v>
      </c>
      <c r="AE5">
        <f>0+86</f>
        <v>86</v>
      </c>
    </row>
    <row r="6" spans="1:31" ht="12.75">
      <c r="A6">
        <f t="shared" si="0"/>
        <v>4</v>
      </c>
      <c r="B6" s="13" t="s">
        <v>6</v>
      </c>
      <c r="C6" s="47">
        <f t="shared" si="1"/>
        <v>568</v>
      </c>
      <c r="D6" s="14">
        <v>37</v>
      </c>
      <c r="E6" s="14">
        <v>57</v>
      </c>
      <c r="F6" s="140">
        <v>94</v>
      </c>
      <c r="G6" s="99"/>
      <c r="H6" s="99">
        <v>98</v>
      </c>
      <c r="I6" s="88">
        <v>98</v>
      </c>
      <c r="J6" s="99"/>
      <c r="K6" s="128"/>
      <c r="L6" s="99">
        <v>0</v>
      </c>
      <c r="M6" s="99">
        <v>35</v>
      </c>
      <c r="N6" s="128">
        <v>56</v>
      </c>
      <c r="O6" s="88">
        <f t="shared" si="2"/>
        <v>91</v>
      </c>
      <c r="P6" s="99">
        <v>38</v>
      </c>
      <c r="Q6" s="128">
        <v>57</v>
      </c>
      <c r="R6" s="99">
        <f>+P6+Q6</f>
        <v>95</v>
      </c>
      <c r="S6" s="51"/>
      <c r="T6" s="52"/>
      <c r="U6" s="90">
        <v>0</v>
      </c>
      <c r="V6" s="133"/>
      <c r="W6" s="129"/>
      <c r="X6" s="133">
        <v>0</v>
      </c>
      <c r="Y6" s="50">
        <v>38</v>
      </c>
      <c r="Z6" s="52">
        <v>58</v>
      </c>
      <c r="AA6" s="162">
        <f>+Y6+Z6</f>
        <v>96</v>
      </c>
      <c r="AB6" s="140">
        <v>36</v>
      </c>
      <c r="AC6" s="128">
        <v>58</v>
      </c>
      <c r="AD6" s="88">
        <f>+AB6+AC6</f>
        <v>94</v>
      </c>
      <c r="AE6" s="84">
        <v>0</v>
      </c>
    </row>
    <row r="7" spans="1:30" ht="12.75" hidden="1">
      <c r="A7">
        <f t="shared" si="0"/>
        <v>5</v>
      </c>
      <c r="B7" s="12" t="s">
        <v>40</v>
      </c>
      <c r="C7" s="46">
        <f t="shared" si="1"/>
        <v>197</v>
      </c>
      <c r="D7" s="6">
        <v>40</v>
      </c>
      <c r="E7" s="6">
        <v>60</v>
      </c>
      <c r="F7" s="87">
        <v>100</v>
      </c>
      <c r="G7" s="80"/>
      <c r="H7" s="80"/>
      <c r="I7" s="79">
        <v>0</v>
      </c>
      <c r="J7" s="80"/>
      <c r="K7" s="84"/>
      <c r="L7" s="80">
        <v>0</v>
      </c>
      <c r="M7" s="80">
        <v>40</v>
      </c>
      <c r="N7" s="84">
        <v>57</v>
      </c>
      <c r="O7" s="79">
        <f t="shared" si="2"/>
        <v>97</v>
      </c>
      <c r="P7" s="80"/>
      <c r="Q7" s="84"/>
      <c r="R7" s="80">
        <v>0</v>
      </c>
      <c r="S7" s="80"/>
      <c r="T7" s="84"/>
      <c r="U7" s="79">
        <v>0</v>
      </c>
      <c r="V7" s="80"/>
      <c r="W7" s="84"/>
      <c r="X7" s="80">
        <v>0</v>
      </c>
      <c r="Y7" s="138"/>
      <c r="Z7" s="97"/>
      <c r="AA7" s="122">
        <v>0</v>
      </c>
      <c r="AB7" s="85"/>
      <c r="AC7" s="86"/>
      <c r="AD7" s="82">
        <v>0</v>
      </c>
    </row>
    <row r="8" spans="1:30" ht="12.75" hidden="1">
      <c r="A8">
        <f t="shared" si="0"/>
        <v>6</v>
      </c>
      <c r="B8" s="12" t="s">
        <v>70</v>
      </c>
      <c r="C8" s="46">
        <f t="shared" si="1"/>
        <v>96</v>
      </c>
      <c r="D8" s="6"/>
      <c r="E8" s="6"/>
      <c r="F8" s="87">
        <v>0</v>
      </c>
      <c r="G8" s="80"/>
      <c r="H8" s="80"/>
      <c r="I8" s="79">
        <v>0</v>
      </c>
      <c r="J8" s="80"/>
      <c r="K8" s="80"/>
      <c r="L8" s="80">
        <v>0</v>
      </c>
      <c r="M8" s="80">
        <v>38</v>
      </c>
      <c r="N8" s="80">
        <v>58</v>
      </c>
      <c r="O8" s="79">
        <f t="shared" si="2"/>
        <v>96</v>
      </c>
      <c r="P8" s="80"/>
      <c r="Q8" s="80"/>
      <c r="R8" s="80">
        <v>0</v>
      </c>
      <c r="S8" s="80"/>
      <c r="T8" s="80"/>
      <c r="U8" s="79">
        <v>0</v>
      </c>
      <c r="V8" s="80"/>
      <c r="W8" s="80"/>
      <c r="X8" s="80">
        <v>0</v>
      </c>
      <c r="Y8" s="138"/>
      <c r="Z8" s="95"/>
      <c r="AA8" s="122">
        <v>0</v>
      </c>
      <c r="AB8" s="85"/>
      <c r="AC8" s="81"/>
      <c r="AD8" s="82">
        <v>0</v>
      </c>
    </row>
    <row r="9" spans="1:30" ht="12.75" hidden="1">
      <c r="A9">
        <f t="shared" si="0"/>
        <v>7</v>
      </c>
      <c r="B9" s="13" t="s">
        <v>72</v>
      </c>
      <c r="C9" s="47">
        <f t="shared" si="1"/>
        <v>88</v>
      </c>
      <c r="D9" s="6"/>
      <c r="E9" s="6"/>
      <c r="F9" s="140">
        <v>0</v>
      </c>
      <c r="G9" s="99"/>
      <c r="H9" s="99"/>
      <c r="I9" s="88">
        <v>0</v>
      </c>
      <c r="J9" s="99"/>
      <c r="K9" s="99"/>
      <c r="L9" s="99">
        <v>0</v>
      </c>
      <c r="M9" s="99">
        <v>34</v>
      </c>
      <c r="N9" s="128">
        <v>54</v>
      </c>
      <c r="O9" s="88">
        <f t="shared" si="2"/>
        <v>88</v>
      </c>
      <c r="P9" s="99"/>
      <c r="Q9" s="128"/>
      <c r="R9" s="99">
        <v>0</v>
      </c>
      <c r="S9" s="99"/>
      <c r="T9" s="128"/>
      <c r="U9" s="88">
        <v>0</v>
      </c>
      <c r="V9" s="99"/>
      <c r="W9" s="128"/>
      <c r="X9" s="99">
        <v>0</v>
      </c>
      <c r="Y9" s="139"/>
      <c r="Z9" s="107"/>
      <c r="AA9" s="134">
        <v>0</v>
      </c>
      <c r="AB9" s="141"/>
      <c r="AC9" s="129"/>
      <c r="AD9" s="90">
        <v>0</v>
      </c>
    </row>
    <row r="10" spans="4:25" ht="12.75">
      <c r="D10" s="6"/>
      <c r="E10" s="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49"/>
      <c r="Y10" s="49"/>
    </row>
    <row r="11" spans="4:25" ht="12.75">
      <c r="D11" s="6"/>
      <c r="E11" s="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49"/>
      <c r="Y11" s="49"/>
    </row>
    <row r="12" spans="4:25" ht="12.75">
      <c r="D12" s="6"/>
      <c r="E12" s="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49"/>
      <c r="Y12" s="49"/>
    </row>
    <row r="13" spans="4:25" ht="12.75">
      <c r="D13" s="6"/>
      <c r="E13" s="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49"/>
      <c r="Y13" s="49"/>
    </row>
    <row r="14" spans="4:25" ht="12.75">
      <c r="D14" s="6"/>
      <c r="E14" s="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49"/>
      <c r="Y14" s="49"/>
    </row>
    <row r="15" spans="4:25" ht="12.75">
      <c r="D15" s="6"/>
      <c r="E15" s="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49"/>
      <c r="Y15" s="49"/>
    </row>
    <row r="16" spans="4:23" ht="12.75"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4:23" ht="12.75"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4:23" ht="12.75"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4:23" ht="12.75"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4:23" ht="12.75"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</row>
    <row r="21" spans="4:23" ht="12.75"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4:23" ht="12.75"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</row>
    <row r="23" spans="4:23" ht="12.75"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</row>
    <row r="24" spans="4:23" ht="12.75"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</row>
    <row r="25" spans="4:23" ht="12.75"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4:23" ht="12.75"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</row>
    <row r="27" spans="4:23" ht="12.75"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4:23" ht="12.75"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</row>
    <row r="29" spans="4:23" ht="12.75"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4:23" ht="12.75"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4:23" ht="12.75"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4:23" ht="12.75"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</row>
    <row r="33" spans="4:23" ht="12.75"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4:23" ht="12.75"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</row>
    <row r="35" spans="4:23" ht="12.75"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4:23" ht="12.75"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</row>
    <row r="37" spans="4:23" ht="12.75"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4:23" ht="12.75"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</row>
    <row r="39" spans="4:23" ht="12.75"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4:23" ht="12.75"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</row>
    <row r="41" spans="4:23" ht="12.75"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4:23" ht="12.75"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</row>
    <row r="43" spans="4:23" ht="12.75"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4:23" ht="12.75"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</row>
    <row r="45" spans="4:23" ht="12.75"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</row>
    <row r="46" spans="4:23" ht="12.75"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</row>
    <row r="47" spans="4:23" ht="12.75"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4:23" ht="12.75"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</row>
    <row r="49" spans="4:23" ht="12.75"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4:23" ht="12.75"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4:23" ht="12.75"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4:23" ht="12.75"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</row>
    <row r="53" spans="4:23" ht="12.75"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4:23" ht="12.75"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</row>
    <row r="55" spans="4:23" ht="12.75"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4:23" ht="12.75"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</row>
    <row r="57" spans="4:23" ht="12.75"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4:23" ht="12.75"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</row>
    <row r="59" spans="4:23" ht="12.75"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4:23" ht="12.75"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</row>
    <row r="61" spans="4:23" ht="12.75"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4:23" ht="12.75"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</row>
    <row r="63" spans="4:23" ht="12.75"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4:23" ht="12.75"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</row>
    <row r="65" spans="4:23" ht="12.75"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4:23" ht="12.75"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</row>
    <row r="67" spans="4:23" ht="12.75"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</row>
    <row r="68" spans="4:23" ht="12.75"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</row>
    <row r="69" spans="4:23" ht="12.75"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4:23" ht="12.75"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</row>
    <row r="71" spans="4:23" ht="12.75"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4:23" ht="12.75"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</row>
    <row r="73" spans="4:23" ht="12.75"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4:23" ht="12.75"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</row>
    <row r="75" spans="4:23" ht="12.75"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4:23" ht="12.75"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</row>
    <row r="77" spans="4:23" ht="12.75"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4:23" ht="12.75"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</row>
    <row r="79" spans="4:23" ht="12.75"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4:23" ht="12.75"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</row>
    <row r="81" spans="4:23" ht="12.75"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4:23" ht="12.75"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</row>
    <row r="83" spans="4:23" ht="12.75"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4:23" ht="12.75"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</row>
    <row r="85" spans="4:23" ht="12.75"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4:23" ht="12.75"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</row>
    <row r="87" spans="4:23" ht="12.75"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4:23" ht="12.75"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</row>
    <row r="89" spans="4:23" ht="12.75"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</row>
    <row r="90" spans="4:23" ht="12.75"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</row>
    <row r="91" spans="4:23" ht="12.75"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4:23" ht="12.75"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</row>
    <row r="93" spans="4:23" ht="12.75"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4:23" ht="12.75"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</row>
    <row r="95" spans="4:23" ht="12.75"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4:23" ht="12.75"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</row>
    <row r="97" spans="4:23" ht="12.75"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4:23" ht="12.75"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</row>
    <row r="99" spans="4:23" ht="12.75"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4:23" ht="12.75"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</row>
    <row r="101" spans="4:23" ht="12.75"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4:23" ht="12.75"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</row>
    <row r="103" spans="4:23" ht="12.75"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4:23" ht="12.75"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</row>
    <row r="105" spans="4:23" ht="12.75"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4:23" ht="12.75"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</row>
    <row r="107" spans="4:23" ht="12.75"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4:23" ht="12.75"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</row>
    <row r="109" spans="4:23" ht="12.75"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4:23" ht="12.75"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</row>
    <row r="111" spans="4:23" ht="12.75"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</row>
    <row r="112" spans="4:23" ht="12.75"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</row>
    <row r="113" spans="4:23" ht="12.75"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4:23" ht="12.75"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</row>
    <row r="115" spans="4:23" ht="12.75"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4:23" ht="12.75"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</row>
    <row r="117" spans="4:23" ht="12.75"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4:23" ht="12.75"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</row>
    <row r="119" spans="4:23" ht="12.75"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4:23" ht="12.75"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</row>
    <row r="121" spans="4:23" ht="12.75"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4:23" ht="12.75"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</row>
    <row r="123" spans="4:23" ht="12.75"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4:23" ht="12.75"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</row>
    <row r="125" spans="4:23" ht="12.75"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4:23" ht="12.75"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</row>
    <row r="127" spans="4:23" ht="12.75"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4:23" ht="12.75"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</row>
    <row r="129" spans="4:23" ht="12.75"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4:23" ht="12.75"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</row>
    <row r="131" spans="4:23" ht="12.75"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4:23" ht="12.75"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</row>
    <row r="133" spans="4:23" ht="12.75"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</row>
    <row r="134" spans="4:23" ht="12.75"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</row>
    <row r="135" spans="4:23" ht="12.75"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4:23" ht="12.75"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</row>
    <row r="137" spans="4:23" ht="12.75"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4:23" ht="12.75"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</row>
    <row r="139" spans="4:23" ht="12.75"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4:23" ht="12.75"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</row>
    <row r="141" spans="4:23" ht="12.75"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4:23" ht="12.75"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</row>
    <row r="143" spans="4:23" ht="12.75"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4:23" ht="12.75"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</row>
    <row r="145" spans="4:23" ht="12.75"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4:23" ht="12.75"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</row>
    <row r="147" spans="4:23" ht="12.75"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4:23" ht="12.75"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</row>
    <row r="149" spans="4:23" ht="12.75"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4:23" ht="12.75"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</row>
    <row r="151" spans="4:23" ht="12.75"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4:23" ht="12.75"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</row>
    <row r="153" spans="4:23" ht="12.75"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4:23" ht="12.75"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</row>
    <row r="155" spans="4:23" ht="12.75"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</row>
    <row r="156" spans="4:23" ht="12.75"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</row>
    <row r="157" spans="4:23" ht="12.75"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4:23" ht="12.75"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</row>
    <row r="159" spans="4:23" ht="12.75"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4:23" ht="12.75"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</row>
    <row r="161" spans="4:23" ht="12.75"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4:23" ht="12.75"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</row>
    <row r="163" spans="4:23" ht="12.75"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4:23" ht="12.75"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</row>
    <row r="165" spans="4:23" ht="12.75"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4:23" ht="12.75"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</row>
    <row r="167" spans="4:23" ht="12.75"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4:23" ht="12.75"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</row>
    <row r="169" spans="4:23" ht="12.75"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4:23" ht="12.75"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</row>
    <row r="171" spans="4:23" ht="12.75"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4:23" ht="12.75"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</row>
    <row r="173" spans="4:23" ht="12.75"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4:23" ht="12.75"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</row>
    <row r="175" spans="4:23" ht="12.75"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4:23" ht="12.75"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</row>
    <row r="177" spans="4:23" ht="12.75"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</row>
    <row r="178" spans="4:23" ht="12.75"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</row>
    <row r="179" spans="4:23" ht="12.75"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4:23" ht="12.75"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</row>
    <row r="181" spans="4:23" ht="12.75"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4:23" ht="12.75"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</row>
    <row r="183" spans="4:23" ht="12.75"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4:23" ht="12.75"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</row>
    <row r="185" spans="4:23" ht="12.75"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4:23" ht="12.75"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</row>
    <row r="187" spans="4:23" ht="12.75"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4:23" ht="12.75"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</row>
    <row r="189" spans="4:23" ht="12.75"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4:23" ht="12.75"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</row>
    <row r="191" spans="4:23" ht="12.75"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4:23" ht="12.75"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</row>
    <row r="193" spans="4:23" ht="12.75"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4:23" ht="12.75"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</row>
    <row r="195" spans="4:23" ht="12.75"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4:23" ht="12.75"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</row>
    <row r="197" spans="4:23" ht="12.75"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4:23" ht="12.75"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</row>
    <row r="199" spans="4:23" ht="12.75"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</row>
    <row r="200" spans="4:23" ht="12.75"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</row>
    <row r="201" spans="4:23" ht="12.75"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4:23" ht="12.75"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</row>
    <row r="203" spans="4:23" ht="12.75"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4:23" ht="12.75"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</row>
    <row r="205" spans="4:23" ht="12.75"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4:23" ht="12.75"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</row>
    <row r="207" spans="4:23" ht="12.75"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4:23" ht="12.75"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</row>
    <row r="209" spans="4:23" ht="12.75"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4:23" ht="12.75"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</row>
    <row r="211" spans="4:23" ht="12.75"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4:23" ht="12.75"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</row>
    <row r="213" spans="4:23" ht="12.75"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4:23" ht="12.75"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</row>
    <row r="215" spans="4:23" ht="12.75"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4:23" ht="12.75"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</row>
    <row r="217" spans="4:23" ht="12.75"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4:23" ht="12.75"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</row>
    <row r="219" spans="4:23" ht="12.75"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4:23" ht="12.75"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</row>
    <row r="221" spans="4:23" ht="12.75"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</row>
    <row r="222" spans="4:23" ht="12.75"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</row>
    <row r="223" spans="4:23" ht="12.75"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4:23" ht="12.75"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</row>
    <row r="225" spans="4:23" ht="12.75"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4:23" ht="12.75"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</row>
    <row r="227" spans="4:23" ht="12.75"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4:23" ht="12.75"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</row>
    <row r="229" spans="4:23" ht="12.75"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4:23" ht="12.75"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</row>
    <row r="231" spans="4:23" ht="12.75"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4:23" ht="12.75"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</row>
    <row r="233" spans="4:23" ht="12.75"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4:23" ht="12.75"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</row>
    <row r="235" spans="4:23" ht="12.75"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4:23" ht="12.75"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</row>
    <row r="237" spans="4:23" ht="12.75"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4:23" ht="12.75"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</row>
    <row r="239" spans="4:23" ht="12.75"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4:23" ht="12.75"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</row>
    <row r="241" spans="4:23" ht="12.75"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4:23" ht="12.75"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</row>
    <row r="243" spans="4:23" ht="12.75"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</row>
    <row r="244" spans="4:23" ht="12.75"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</row>
    <row r="245" spans="4:23" ht="12.75"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4:23" ht="12.75"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</row>
    <row r="247" spans="4:23" ht="12.75"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4:23" ht="12.75"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</row>
    <row r="249" spans="4:23" ht="12.75"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4:23" ht="12.75"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</row>
    <row r="251" spans="4:23" ht="12.75"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4:23" ht="12.75"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</row>
    <row r="253" spans="4:23" ht="12.75"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4:23" ht="12.75"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</row>
    <row r="255" spans="4:23" ht="12.75"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4:23" ht="12.75"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</row>
    <row r="257" spans="4:23" ht="12.75"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4:23" ht="12.75"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</row>
    <row r="259" spans="4:23" ht="12.75"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4:23" ht="12.75"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</row>
    <row r="261" spans="4:23" ht="12.75"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4:23" ht="12.75"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</row>
    <row r="263" spans="4:23" ht="12.75"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4:23" ht="12.75"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</row>
    <row r="265" spans="4:23" ht="12.75"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</row>
    <row r="266" spans="4:23" ht="12.75"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</row>
    <row r="267" spans="4:23" ht="12.75"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4:23" ht="12.75"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</row>
    <row r="269" spans="4:23" ht="12.75"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4:23" ht="12.75"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</row>
    <row r="271" spans="4:23" ht="12.75"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4:23" ht="12.75"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</row>
    <row r="273" spans="4:23" ht="12.75"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4:23" ht="12.75"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</row>
    <row r="275" spans="4:23" ht="12.75"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4:23" ht="12.75"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</row>
    <row r="277" spans="4:23" ht="12.75"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4:23" ht="12.75"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</row>
    <row r="279" spans="4:23" ht="12.75"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4:23" ht="12.75"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</row>
    <row r="281" spans="4:23" ht="12.75"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4:23" ht="12.75"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</row>
    <row r="283" spans="4:23" ht="12.75"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4:23" ht="12.75"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</row>
    <row r="285" spans="4:23" ht="12.75"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4:23" ht="12.75"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</row>
    <row r="287" spans="4:23" ht="12.75"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</row>
    <row r="288" spans="4:23" ht="12.75"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</row>
    <row r="289" spans="4:23" ht="12.75"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4:23" ht="12.75"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</row>
    <row r="291" spans="4:23" ht="12.75"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4:23" ht="12.75"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</row>
    <row r="293" spans="4:23" ht="12.75"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4:23" ht="12.75"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</row>
    <row r="295" spans="4:23" ht="12.75"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4:23" ht="12.75"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</row>
    <row r="297" spans="4:23" ht="12.75"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4:23" ht="12.75"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</row>
    <row r="299" spans="4:23" ht="12.75"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4:23" ht="12.75"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</row>
    <row r="301" spans="4:23" ht="12.75"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4:23" ht="12.75"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</row>
    <row r="303" spans="4:23" ht="12.75"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4:23" ht="12.75"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</row>
    <row r="305" spans="4:23" ht="12.75"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4:23" ht="12.75"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</row>
    <row r="307" spans="4:23" ht="12.75"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4:23" ht="12.75"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</row>
    <row r="309" spans="4:23" ht="12.75"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</row>
    <row r="310" spans="4:23" ht="12.75"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</row>
    <row r="311" spans="4:23" ht="12.75"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</row>
    <row r="312" spans="4:23" ht="12.75"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</row>
    <row r="313" spans="4:23" ht="12.75"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</row>
    <row r="314" spans="4:23" ht="12.75"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</row>
    <row r="315" spans="4:23" ht="12.75"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</row>
    <row r="316" spans="4:23" ht="12.75"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</row>
    <row r="317" spans="4:23" ht="12.75"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</row>
    <row r="318" spans="4:23" ht="12.75"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</row>
    <row r="319" spans="4:23" ht="12.75"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</row>
    <row r="320" spans="4:23" ht="12.75"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</row>
    <row r="321" spans="4:23" ht="12.75"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</row>
    <row r="322" spans="4:23" ht="12.75"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</row>
    <row r="323" spans="4:23" ht="12.75"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</row>
    <row r="324" spans="4:23" ht="12.75"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</row>
    <row r="325" spans="4:23" ht="12.75"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</row>
    <row r="326" spans="4:23" ht="12.75"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</row>
    <row r="327" spans="4:23" ht="12.75"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</row>
    <row r="328" spans="4:23" ht="12.75"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</row>
    <row r="329" spans="4:23" ht="12.75"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</row>
    <row r="330" spans="4:23" ht="12.75"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</row>
    <row r="331" spans="4:23" ht="12.75"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</row>
    <row r="332" spans="4:23" ht="12.75"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</row>
    <row r="333" spans="4:23" ht="12.75"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</row>
    <row r="334" spans="4:23" ht="12.75"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</row>
    <row r="335" spans="4:23" ht="12.75"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</row>
    <row r="336" spans="4:23" ht="12.75"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</row>
    <row r="337" spans="4:23" ht="12.75"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</row>
    <row r="338" spans="4:23" ht="12.75"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</row>
    <row r="339" spans="4:23" ht="12.75"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</row>
    <row r="340" spans="4:23" ht="12.75"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</row>
    <row r="341" spans="4:23" ht="12.75"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</row>
    <row r="342" spans="4:23" ht="12.75"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</row>
    <row r="343" spans="4:23" ht="12.75"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</row>
    <row r="344" spans="4:23" ht="12.75"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</row>
    <row r="345" spans="4:23" ht="12.75"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</row>
    <row r="346" spans="4:23" ht="12.75"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</row>
    <row r="347" spans="4:23" ht="12.75"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</row>
    <row r="348" spans="4:23" ht="12.75"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</row>
    <row r="349" spans="4:23" ht="12.75"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</row>
    <row r="350" spans="4:23" ht="12.75"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</row>
    <row r="351" spans="4:23" ht="12.75"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</row>
    <row r="352" spans="4:23" ht="12.75"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</row>
    <row r="353" spans="4:23" ht="12.75"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</row>
    <row r="354" spans="4:23" ht="12.75"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</row>
    <row r="355" spans="4:23" ht="12.75"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</row>
    <row r="356" spans="4:23" ht="12.75"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</row>
    <row r="357" spans="4:23" ht="12.75"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</row>
    <row r="358" spans="4:23" ht="12.75"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</row>
    <row r="359" spans="4:23" ht="12.75"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</row>
    <row r="360" spans="4:23" ht="12.75"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</row>
    <row r="361" spans="4:23" ht="12.75"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</row>
    <row r="362" spans="4:23" ht="12.75"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</row>
    <row r="363" spans="4:23" ht="12.75"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</row>
    <row r="364" spans="4:23" ht="12.75"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</row>
    <row r="365" spans="4:23" ht="12.75"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</row>
    <row r="366" spans="4:23" ht="12.75"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</row>
    <row r="367" spans="4:23" ht="12.75"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</row>
    <row r="368" spans="4:23" ht="12.75"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</row>
    <row r="369" spans="4:23" ht="12.75"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</row>
    <row r="370" spans="4:23" ht="12.75"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</row>
    <row r="371" spans="4:23" ht="12.75"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</row>
    <row r="372" spans="4:23" ht="12.75"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</row>
    <row r="373" spans="4:23" ht="12.75"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</row>
    <row r="374" spans="4:23" ht="12.75"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</row>
    <row r="375" spans="4:23" ht="12.75"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</row>
    <row r="376" spans="4:23" ht="12.75"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</row>
    <row r="377" spans="4:23" ht="12.75"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</row>
    <row r="378" spans="4:23" ht="12.75"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</row>
    <row r="379" spans="4:23" ht="12.75"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</row>
    <row r="380" spans="4:23" ht="12.75"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</row>
    <row r="381" spans="4:23" ht="12.75"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</row>
    <row r="382" spans="4:23" ht="12.75"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</row>
    <row r="383" spans="4:23" ht="12.75"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</row>
    <row r="384" spans="4:23" ht="12.75"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</row>
    <row r="385" spans="4:23" ht="12.75"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</row>
    <row r="386" spans="4:23" ht="12.75"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</row>
    <row r="387" spans="4:23" ht="12.75"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</row>
    <row r="388" spans="4:23" ht="12.75"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</row>
    <row r="389" spans="4:23" ht="12.75"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</row>
    <row r="390" spans="4:23" ht="12.75"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</row>
    <row r="391" spans="4:23" ht="12.75"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</row>
    <row r="392" spans="4:23" ht="12.75"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</row>
    <row r="393" spans="4:23" ht="12.75"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</row>
    <row r="394" spans="4:23" ht="12.75"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</row>
    <row r="395" spans="4:23" ht="12.75"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</row>
    <row r="396" spans="4:23" ht="12.75"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</row>
    <row r="397" spans="4:23" ht="12.75"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</row>
    <row r="398" spans="4:23" ht="12.75"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</row>
    <row r="399" spans="4:23" ht="12.75"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</row>
    <row r="400" spans="4:23" ht="12.75"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</row>
    <row r="401" spans="4:23" ht="12.75"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</row>
    <row r="402" spans="4:23" ht="12.75"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</row>
    <row r="403" spans="4:23" ht="12.75"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</row>
    <row r="404" spans="4:23" ht="12.75"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</row>
    <row r="405" spans="4:23" ht="12.75"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</row>
    <row r="406" spans="4:23" ht="12.75"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</row>
    <row r="407" spans="4:23" ht="12.75"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</row>
    <row r="408" spans="4:23" ht="12.75"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</row>
    <row r="409" spans="4:23" ht="12.75"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</row>
    <row r="410" spans="4:23" ht="12.75"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</row>
    <row r="411" spans="4:23" ht="12.75"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</row>
    <row r="412" spans="4:23" ht="12.75"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</row>
    <row r="413" spans="4:23" ht="12.75"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</row>
    <row r="414" spans="4:23" ht="12.75"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</row>
    <row r="415" spans="4:23" ht="12.75"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</row>
    <row r="416" spans="4:23" ht="12.75"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</row>
    <row r="417" spans="4:23" ht="12.75"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</row>
    <row r="418" spans="4:23" ht="12.75"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</row>
    <row r="419" spans="4:23" ht="12.75"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</row>
    <row r="420" spans="4:23" ht="12.75"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</row>
    <row r="421" spans="4:23" ht="12.75"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</row>
    <row r="422" spans="4:23" ht="12.75"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</row>
    <row r="423" spans="4:23" ht="12.75"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</row>
    <row r="424" spans="4:23" ht="12.75"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</row>
    <row r="425" spans="4:23" ht="12.75"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</row>
    <row r="426" spans="4:23" ht="12.75"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</row>
    <row r="427" spans="4:23" ht="12.75"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</row>
    <row r="428" spans="4:23" ht="12.75"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</row>
    <row r="429" spans="4:23" ht="12.75"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</row>
    <row r="430" spans="4:23" ht="12.75"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</row>
    <row r="431" spans="4:23" ht="12.75"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</row>
    <row r="432" spans="4:23" ht="12.75"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</row>
    <row r="433" spans="4:23" ht="12.75"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</row>
    <row r="434" spans="4:23" ht="12.75"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</row>
    <row r="435" spans="4:23" ht="12.75"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</row>
    <row r="436" spans="4:23" ht="12.75"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</row>
    <row r="437" spans="4:23" ht="12.75"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</row>
    <row r="438" spans="4:23" ht="12.75"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</row>
    <row r="439" spans="4:23" ht="12.75"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</row>
    <row r="440" spans="4:23" ht="12.75"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</row>
    <row r="441" spans="4:23" ht="12.75"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</row>
    <row r="442" spans="4:23" ht="12.75"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</row>
    <row r="443" spans="4:23" ht="12.75"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</row>
    <row r="444" spans="4:23" ht="12.75"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</row>
    <row r="445" spans="4:23" ht="12.75"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</row>
    <row r="446" spans="4:23" ht="12.75"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</row>
    <row r="447" spans="4:23" ht="12.75"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</row>
    <row r="448" spans="4:23" ht="12.75"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</row>
    <row r="449" spans="4:23" ht="12.75"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</row>
    <row r="450" spans="4:23" ht="12.75"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</row>
    <row r="451" spans="4:23" ht="12.75"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</row>
    <row r="452" spans="4:23" ht="12.75"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</row>
    <row r="453" spans="4:23" ht="12.75"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</row>
    <row r="454" spans="4:23" ht="12.75"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</row>
    <row r="455" spans="4:23" ht="12.75"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</row>
    <row r="456" spans="4:23" ht="12.75"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</row>
    <row r="457" spans="4:23" ht="12.75"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</row>
    <row r="458" spans="4:23" ht="12.75"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</row>
    <row r="459" spans="4:23" ht="12.75"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</row>
    <row r="460" spans="4:23" ht="12.75"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</row>
    <row r="461" spans="4:23" ht="12.75"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</row>
    <row r="462" spans="4:23" ht="12.75"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</row>
    <row r="463" spans="4:23" ht="12.75"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</row>
    <row r="464" spans="4:23" ht="12.75"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</row>
    <row r="465" spans="4:23" ht="12.75"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</row>
    <row r="466" spans="4:23" ht="12.75"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</row>
    <row r="467" spans="4:23" ht="12.75"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</row>
    <row r="468" spans="4:23" ht="12.75"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</row>
    <row r="469" spans="4:23" ht="12.75"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</row>
    <row r="470" spans="4:23" ht="12.75"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</row>
    <row r="471" spans="4:23" ht="12.75"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</row>
    <row r="472" spans="4:23" ht="12.75"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</row>
    <row r="473" spans="4:23" ht="12.75"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</row>
    <row r="474" spans="4:23" ht="12.75"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</row>
    <row r="475" spans="4:23" ht="12.75"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</row>
    <row r="476" spans="4:23" ht="12.75"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</row>
    <row r="477" spans="4:23" ht="12.75"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</row>
    <row r="478" spans="4:23" ht="12.75"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</row>
    <row r="479" spans="4:23" ht="12.75"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</row>
    <row r="480" spans="4:23" ht="12.75"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</row>
    <row r="481" spans="4:23" ht="12.75"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</row>
    <row r="482" spans="4:23" ht="12.75"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</row>
    <row r="483" spans="4:23" ht="12.75"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</row>
    <row r="484" spans="4:23" ht="12.75"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</row>
    <row r="485" spans="4:23" ht="12.75"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</row>
    <row r="486" spans="4:23" ht="12.75"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</row>
    <row r="487" spans="4:23" ht="12.75"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</row>
    <row r="488" spans="4:23" ht="12.75"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</row>
    <row r="489" spans="4:23" ht="12.75"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</row>
    <row r="490" spans="4:23" ht="12.75"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</row>
    <row r="491" spans="4:23" ht="12.75"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</row>
    <row r="492" spans="4:23" ht="12.75"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</row>
    <row r="493" spans="4:23" ht="12.75"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</row>
    <row r="494" spans="4:23" ht="12.75"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</row>
    <row r="495" spans="4:23" ht="12.75"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</row>
    <row r="496" spans="4:23" ht="12.75"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</row>
    <row r="497" spans="4:23" ht="12.75"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</row>
    <row r="498" spans="4:23" ht="12.75"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</row>
    <row r="499" spans="4:23" ht="12.75"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</row>
    <row r="500" spans="4:23" ht="12.75"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</row>
    <row r="501" spans="4:23" ht="12.75"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</row>
    <row r="502" spans="4:23" ht="12.75"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</row>
    <row r="503" spans="4:23" ht="12.75"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</row>
    <row r="504" spans="4:23" ht="12.75"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</row>
    <row r="505" spans="4:23" ht="12.75"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</row>
    <row r="506" spans="4:23" ht="12.75"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</row>
    <row r="507" spans="4:23" ht="12.75"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</row>
    <row r="508" spans="4:23" ht="12.75"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</row>
    <row r="509" spans="4:23" ht="12.75"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</row>
    <row r="510" spans="4:23" ht="12.75"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</row>
    <row r="511" spans="4:23" ht="12.75"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</row>
    <row r="512" spans="4:23" ht="12.75"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</row>
    <row r="513" spans="4:23" ht="12.75"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</row>
    <row r="514" spans="4:23" ht="12.75"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</row>
    <row r="515" spans="4:23" ht="12.75"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</row>
    <row r="516" spans="4:23" ht="12.75"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</row>
    <row r="517" spans="4:23" ht="12.75"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</row>
    <row r="518" spans="4:23" ht="12.75"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</row>
    <row r="519" spans="4:23" ht="12.75"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</row>
    <row r="520" spans="4:23" ht="12.75"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</row>
    <row r="521" spans="4:23" ht="12.75"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</row>
    <row r="522" spans="4:23" ht="12.75"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</row>
    <row r="523" spans="4:23" ht="12.75"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</row>
    <row r="524" spans="4:23" ht="12.75"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</row>
    <row r="525" spans="4:23" ht="12.75"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</row>
    <row r="526" spans="4:23" ht="12.75"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</row>
    <row r="527" spans="4:23" ht="12.75"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</row>
    <row r="528" spans="4:23" ht="12.75"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</row>
    <row r="529" spans="4:23" ht="12.75"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</row>
    <row r="530" spans="4:23" ht="12.75"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</row>
    <row r="531" spans="4:23" ht="12.75"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</row>
    <row r="532" spans="4:23" ht="12.75"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</row>
    <row r="533" spans="4:23" ht="12.75"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</row>
    <row r="534" spans="4:23" ht="12.75"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</row>
    <row r="535" spans="4:23" ht="12.75"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</row>
    <row r="536" spans="4:23" ht="12.75"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</row>
    <row r="537" spans="4:23" ht="12.75"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</row>
    <row r="538" spans="4:23" ht="12.75"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</row>
    <row r="539" spans="4:23" ht="12.75"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</row>
    <row r="540" spans="4:23" ht="12.75"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</row>
    <row r="541" spans="4:23" ht="12.75"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</row>
    <row r="542" spans="4:23" ht="12.75"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</row>
    <row r="543" spans="4:23" ht="12.75"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</row>
    <row r="544" spans="4:23" ht="12.75"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</row>
    <row r="545" spans="4:23" ht="12.75"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</row>
    <row r="546" spans="4:23" ht="12.75"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</row>
    <row r="547" spans="4:23" ht="12.75"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</row>
    <row r="548" spans="4:23" ht="12.75"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</row>
    <row r="549" spans="4:23" ht="12.75"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</row>
    <row r="550" spans="4:23" ht="12.75"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</row>
    <row r="551" spans="4:23" ht="12.75"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</row>
    <row r="552" spans="4:23" ht="12.75"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</row>
    <row r="553" spans="4:23" ht="12.75"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</row>
    <row r="554" spans="4:23" ht="12.75"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</row>
    <row r="555" spans="4:23" ht="12.75"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</row>
    <row r="556" spans="4:23" ht="12.75"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</row>
    <row r="557" spans="4:23" ht="12.75"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</row>
    <row r="558" spans="4:23" ht="12.75"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</row>
    <row r="559" spans="4:23" ht="12.75"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</row>
    <row r="560" spans="4:23" ht="12.75"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</row>
    <row r="561" spans="4:23" ht="12.75"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</row>
    <row r="562" spans="4:23" ht="12.75"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</row>
    <row r="563" spans="4:23" ht="12.75"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</row>
    <row r="564" spans="4:23" ht="12.75"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</row>
    <row r="565" spans="4:23" ht="12.75"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</row>
    <row r="566" spans="4:23" ht="12.75"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</row>
    <row r="567" spans="4:23" ht="12.75"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</row>
    <row r="568" spans="4:23" ht="12.75"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</row>
    <row r="569" spans="4:23" ht="12.75"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</row>
    <row r="570" spans="4:23" ht="12.75"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</row>
    <row r="571" spans="4:23" ht="12.75"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</row>
    <row r="572" spans="4:23" ht="12.75"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</row>
    <row r="573" spans="4:23" ht="12.75"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</row>
    <row r="574" spans="4:23" ht="12.75"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</row>
    <row r="575" spans="4:23" ht="12.75"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</row>
    <row r="576" spans="4:23" ht="12.75"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</row>
    <row r="577" spans="4:23" ht="12.75"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</row>
    <row r="578" spans="4:23" ht="12.75"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</row>
    <row r="579" spans="4:23" ht="12.75"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</row>
    <row r="580" spans="4:23" ht="12.75"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</row>
    <row r="581" spans="4:23" ht="12.75"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</row>
    <row r="582" spans="4:23" ht="12.75"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</row>
    <row r="583" spans="4:23" ht="12.75"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</row>
    <row r="584" spans="4:23" ht="12.75"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</row>
    <row r="585" spans="4:23" ht="12.75"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</row>
    <row r="586" spans="4:23" ht="12.75"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</row>
    <row r="587" spans="4:23" ht="12.75"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</row>
    <row r="588" spans="4:23" ht="12.75"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</row>
    <row r="589" spans="4:23" ht="12.75"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</row>
    <row r="590" spans="4:23" ht="12.75"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</row>
    <row r="591" spans="4:23" ht="12.75"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</row>
    <row r="592" spans="4:23" ht="12.75"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</row>
    <row r="593" spans="4:23" ht="12.75"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</row>
    <row r="594" spans="4:23" ht="12.75"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</row>
    <row r="595" spans="4:23" ht="12.75"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</row>
    <row r="596" spans="4:23" ht="12.75"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</row>
    <row r="597" spans="4:23" ht="12.75"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</row>
    <row r="598" spans="4:23" ht="12.75"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</row>
    <row r="599" spans="4:23" ht="12.75"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</row>
    <row r="600" spans="4:23" ht="12.75"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</row>
    <row r="601" spans="4:23" ht="12.75"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</row>
    <row r="602" spans="4:23" ht="12.75"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</row>
    <row r="603" spans="4:23" ht="12.75"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</row>
    <row r="604" spans="4:23" ht="12.75"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</row>
    <row r="605" spans="4:23" ht="12.75"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</row>
    <row r="606" spans="4:23" ht="12.75"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</row>
    <row r="607" spans="4:23" ht="12.75"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</row>
    <row r="608" spans="4:23" ht="12.75"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</row>
    <row r="609" spans="4:23" ht="12.75"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</row>
    <row r="610" spans="4:23" ht="12.75"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</row>
    <row r="611" spans="4:23" ht="12.75"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</row>
    <row r="612" spans="4:23" ht="12.75"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</row>
    <row r="613" spans="4:23" ht="12.75"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</row>
    <row r="614" spans="4:23" ht="12.75"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</row>
    <row r="615" spans="4:23" ht="12.75"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</row>
    <row r="616" spans="4:23" ht="12.75"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</row>
    <row r="617" spans="4:23" ht="12.75"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</row>
    <row r="618" spans="4:23" ht="12.75"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</row>
    <row r="619" spans="4:23" ht="12.75"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</row>
    <row r="620" spans="4:23" ht="12.75"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</row>
    <row r="621" spans="4:23" ht="12.75"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</row>
    <row r="622" spans="4:23" ht="12.75"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</row>
    <row r="623" spans="4:23" ht="12.75"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</row>
    <row r="624" spans="4:23" ht="12.75"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</row>
    <row r="625" spans="4:23" ht="12.75"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</row>
    <row r="626" spans="4:23" ht="12.75"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</row>
    <row r="627" spans="4:23" ht="12.75"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</row>
    <row r="628" spans="4:23" ht="12.75"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</row>
    <row r="629" spans="4:23" ht="12.75"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</row>
    <row r="630" spans="4:23" ht="12.75"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</row>
    <row r="631" spans="4:23" ht="12.75"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</row>
    <row r="632" spans="4:23" ht="12.75"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</row>
    <row r="633" spans="4:23" ht="12.75"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</row>
    <row r="634" spans="4:23" ht="12.75"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</row>
    <row r="635" spans="4:23" ht="12.75"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</row>
    <row r="636" spans="4:23" ht="12.75"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</row>
    <row r="637" spans="4:23" ht="12.75"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</row>
    <row r="638" spans="4:23" ht="12.75"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</row>
    <row r="639" spans="4:23" ht="12.75"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</row>
    <row r="640" spans="4:23" ht="12.75"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</row>
    <row r="641" spans="4:23" ht="12.75"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</row>
    <row r="642" spans="4:23" ht="12.75"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</row>
    <row r="643" spans="4:23" ht="12.75"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</row>
    <row r="644" spans="4:23" ht="12.75"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</row>
    <row r="645" spans="4:23" ht="12.75"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</row>
    <row r="646" spans="4:23" ht="12.75"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</row>
    <row r="647" spans="4:23" ht="12.75"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</row>
    <row r="648" spans="4:23" ht="12.75"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</row>
    <row r="649" spans="4:23" ht="12.75"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</row>
    <row r="650" spans="4:23" ht="12.75"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</row>
    <row r="651" spans="4:23" ht="12.75"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</row>
    <row r="652" spans="4:23" ht="12.75"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</row>
    <row r="653" spans="4:23" ht="12.75"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</row>
    <row r="654" spans="4:23" ht="12.75"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</row>
    <row r="655" spans="4:23" ht="12.75"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</row>
    <row r="656" spans="4:23" ht="12.75"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</row>
    <row r="657" spans="4:23" ht="12.75"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</row>
    <row r="658" spans="4:23" ht="12.75"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</row>
    <row r="659" spans="4:23" ht="12.75"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</row>
    <row r="660" spans="4:23" ht="12.75"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</row>
    <row r="661" spans="4:23" ht="12.75"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</row>
    <row r="662" spans="4:23" ht="12.75"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</row>
    <row r="663" spans="4:23" ht="12.75"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</row>
    <row r="664" spans="4:23" ht="12.75"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</row>
    <row r="665" spans="4:23" ht="12.75"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</row>
    <row r="666" spans="4:23" ht="12.75"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</row>
    <row r="667" spans="4:23" ht="12.75"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</row>
    <row r="668" spans="4:23" ht="12.75"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</row>
    <row r="669" spans="4:23" ht="12.75"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</row>
    <row r="670" spans="4:23" ht="12.75"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</row>
    <row r="671" spans="4:23" ht="12.75"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</row>
    <row r="672" spans="4:23" ht="12.75"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</row>
    <row r="673" spans="4:23" ht="12.75"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</row>
    <row r="674" spans="4:23" ht="12.75"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</row>
    <row r="675" spans="4:23" ht="12.75"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</row>
    <row r="676" spans="4:23" ht="12.75"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</row>
    <row r="677" spans="4:23" ht="12.75"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</row>
    <row r="678" spans="4:23" ht="12.75"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</row>
    <row r="679" spans="4:23" ht="12.75"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</row>
    <row r="680" spans="4:23" ht="12.75"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</row>
    <row r="681" spans="4:23" ht="12.75"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</row>
    <row r="682" spans="4:23" ht="12.75"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</row>
    <row r="683" spans="4:23" ht="12.75"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</row>
    <row r="684" spans="4:23" ht="12.75"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</row>
    <row r="685" spans="4:23" ht="12.75"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</row>
    <row r="686" spans="4:23" ht="12.75"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</row>
    <row r="687" spans="4:23" ht="12.75"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</row>
    <row r="688" spans="4:23" ht="12.75"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</row>
    <row r="689" spans="4:23" ht="12.75"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</row>
    <row r="690" spans="4:23" ht="12.75"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</row>
    <row r="691" spans="4:23" ht="12.75"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</row>
    <row r="692" spans="4:23" ht="12.75"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</row>
    <row r="693" spans="4:23" ht="12.75"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</row>
    <row r="694" spans="4:23" ht="12.75"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</row>
    <row r="695" spans="4:23" ht="12.75"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</row>
    <row r="696" spans="4:23" ht="12.75"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</row>
    <row r="697" spans="4:23" ht="12.75"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</row>
    <row r="698" spans="4:23" ht="12.75"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</row>
    <row r="699" spans="4:23" ht="12.75"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</row>
    <row r="700" spans="4:23" ht="12.75"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</row>
    <row r="701" spans="4:23" ht="12.75"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</row>
    <row r="702" spans="4:23" ht="12.75"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</row>
    <row r="703" spans="4:23" ht="12.75"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</row>
    <row r="704" spans="4:23" ht="12.75"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</row>
    <row r="705" spans="4:23" ht="12.75"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</row>
    <row r="706" spans="4:23" ht="12.75"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</row>
    <row r="707" spans="4:23" ht="12.75"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</row>
    <row r="708" spans="4:23" ht="12.75"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</row>
    <row r="709" spans="4:23" ht="12.75"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</row>
    <row r="710" spans="4:23" ht="12.75"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</row>
    <row r="711" spans="4:23" ht="12.75"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</row>
    <row r="712" spans="4:23" ht="12.75"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</row>
    <row r="713" spans="4:23" ht="12.75"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</row>
    <row r="714" spans="4:23" ht="12.75"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</row>
    <row r="715" spans="4:23" ht="12.75"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</row>
    <row r="716" spans="4:23" ht="12.75"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</row>
    <row r="717" spans="4:23" ht="12.75"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</row>
    <row r="718" spans="4:23" ht="12.75"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</row>
    <row r="719" spans="4:23" ht="12.75"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</row>
    <row r="720" spans="4:23" ht="12.75"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</row>
    <row r="721" spans="4:23" ht="12.75"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</row>
    <row r="722" spans="4:23" ht="12.75"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</row>
    <row r="723" spans="4:23" ht="12.75"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</row>
    <row r="724" spans="4:23" ht="12.75"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</row>
    <row r="725" spans="4:23" ht="12.75"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</row>
    <row r="726" spans="4:23" ht="12.75"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</row>
    <row r="727" spans="4:23" ht="12.75"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</row>
    <row r="728" spans="4:23" ht="12.75"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</row>
    <row r="729" spans="4:23" ht="12.75"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</row>
    <row r="730" spans="4:23" ht="12.75"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</row>
    <row r="731" spans="4:23" ht="12.75"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</row>
    <row r="732" spans="4:23" ht="12.75"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</row>
    <row r="733" spans="4:23" ht="12.75"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</row>
    <row r="734" spans="4:23" ht="12.75"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</row>
    <row r="735" spans="4:23" ht="12.75"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</row>
    <row r="736" spans="4:23" ht="12.75"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</row>
    <row r="737" spans="4:23" ht="12.75"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</row>
    <row r="738" spans="4:23" ht="12.75"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</row>
    <row r="739" spans="4:23" ht="12.75"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</row>
    <row r="740" spans="4:23" ht="12.75"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</row>
    <row r="741" spans="4:23" ht="12.75"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</row>
    <row r="742" spans="4:23" ht="12.75"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</row>
    <row r="743" spans="4:23" ht="12.75"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</row>
    <row r="744" spans="4:23" ht="12.75"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</row>
    <row r="745" spans="4:23" ht="12.75"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</row>
    <row r="746" spans="4:23" ht="12.75"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</row>
    <row r="747" spans="4:23" ht="12.75"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</row>
    <row r="748" spans="4:23" ht="12.75"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</row>
    <row r="749" spans="4:23" ht="12.75"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</row>
    <row r="750" spans="4:23" ht="12.75"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</row>
    <row r="751" spans="4:23" ht="12.75"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</row>
    <row r="752" spans="4:23" ht="12.75"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</row>
    <row r="753" spans="4:23" ht="12.75"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</row>
    <row r="754" spans="4:23" ht="12.75"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</row>
    <row r="755" spans="4:23" ht="12.75"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</row>
    <row r="756" spans="4:23" ht="12.75"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</row>
    <row r="757" spans="4:23" ht="12.75"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</row>
    <row r="758" spans="4:23" ht="12.75"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</row>
    <row r="759" spans="4:23" ht="12.75"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</row>
    <row r="760" spans="4:23" ht="12.75"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</row>
    <row r="761" spans="4:23" ht="12.75"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</row>
    <row r="762" spans="4:23" ht="12.75"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</row>
    <row r="763" spans="4:23" ht="12.75"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</row>
    <row r="764" spans="4:23" ht="12.75"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</row>
    <row r="765" spans="4:23" ht="12.75"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</row>
    <row r="766" spans="4:23" ht="12.75"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</row>
    <row r="767" spans="4:23" ht="12.75"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</row>
    <row r="768" spans="4:23" ht="12.75"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</row>
    <row r="769" spans="4:23" ht="12.75"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</row>
    <row r="770" spans="4:23" ht="12.75"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</row>
    <row r="771" spans="4:23" ht="12.75"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</row>
    <row r="772" spans="4:23" ht="12.75"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</row>
    <row r="773" spans="4:23" ht="12.75"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</row>
    <row r="774" spans="4:23" ht="12.75"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</row>
    <row r="775" spans="4:23" ht="12.75"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</row>
    <row r="776" spans="4:23" ht="12.75"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</row>
    <row r="777" spans="4:23" ht="12.75"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</row>
    <row r="778" spans="4:23" ht="12.75"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</row>
    <row r="779" spans="4:23" ht="12.75"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</row>
    <row r="780" spans="4:23" ht="12.75"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</row>
    <row r="781" spans="4:23" ht="12.75"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</row>
    <row r="782" spans="4:23" ht="12.75"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</row>
    <row r="783" spans="4:23" ht="12.75"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</row>
    <row r="784" spans="4:23" ht="12.75"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</row>
    <row r="785" spans="4:23" ht="12.75"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</row>
    <row r="786" spans="4:23" ht="12.75"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</row>
    <row r="787" spans="4:23" ht="12.75"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</row>
    <row r="788" spans="4:23" ht="12.75"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</row>
    <row r="789" spans="4:23" ht="12.75"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</row>
    <row r="790" spans="4:23" ht="12.75"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</row>
    <row r="791" spans="4:23" ht="12.75"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</row>
    <row r="792" spans="4:23" ht="12.75"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</row>
    <row r="793" spans="4:23" ht="12.75"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</row>
    <row r="794" spans="4:23" ht="12.75"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</row>
    <row r="795" spans="4:23" ht="12.75"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</row>
  </sheetData>
  <printOptions/>
  <pageMargins left="0.25" right="0.2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2"/>
  <sheetViews>
    <sheetView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2" width="17.57421875" style="0" customWidth="1"/>
    <col min="3" max="3" width="7.8515625" style="0" customWidth="1"/>
    <col min="4" max="5" width="4.7109375" style="0" hidden="1" customWidth="1"/>
    <col min="6" max="6" width="6.7109375" style="0" customWidth="1"/>
    <col min="7" max="8" width="4.7109375" style="0" hidden="1" customWidth="1"/>
    <col min="9" max="9" width="6.7109375" style="0" customWidth="1"/>
    <col min="10" max="11" width="4.7109375" style="0" hidden="1" customWidth="1"/>
    <col min="12" max="12" width="6.7109375" style="0" customWidth="1"/>
    <col min="13" max="31" width="4.7109375" style="0" customWidth="1"/>
  </cols>
  <sheetData>
    <row r="1" spans="2:14" ht="15.75">
      <c r="B1" s="18" t="s">
        <v>75</v>
      </c>
      <c r="C1" s="7"/>
      <c r="D1" s="26"/>
      <c r="E1" s="27"/>
      <c r="F1" s="57" t="s">
        <v>133</v>
      </c>
      <c r="G1" s="69" t="s">
        <v>100</v>
      </c>
      <c r="H1" s="65"/>
      <c r="I1" s="57" t="s">
        <v>131</v>
      </c>
      <c r="J1" s="69" t="s">
        <v>139</v>
      </c>
      <c r="K1" s="65"/>
      <c r="L1" s="57" t="s">
        <v>155</v>
      </c>
      <c r="M1" s="3"/>
      <c r="N1" s="3"/>
    </row>
    <row r="2" spans="2:12" ht="12.75">
      <c r="B2" s="3" t="s">
        <v>0</v>
      </c>
      <c r="C2" s="8" t="s">
        <v>50</v>
      </c>
      <c r="D2" s="22" t="s">
        <v>1</v>
      </c>
      <c r="E2" s="11" t="s">
        <v>2</v>
      </c>
      <c r="F2" s="46" t="s">
        <v>82</v>
      </c>
      <c r="G2" s="22" t="s">
        <v>1</v>
      </c>
      <c r="H2" s="11" t="s">
        <v>2</v>
      </c>
      <c r="I2" s="46" t="s">
        <v>82</v>
      </c>
      <c r="J2" s="22" t="s">
        <v>1</v>
      </c>
      <c r="K2" s="11" t="s">
        <v>2</v>
      </c>
      <c r="L2" s="46" t="s">
        <v>82</v>
      </c>
    </row>
    <row r="3" spans="1:12" ht="12.75">
      <c r="A3">
        <f aca="true" t="shared" si="0" ref="A3:A11">-2+ROW(A3)</f>
        <v>1</v>
      </c>
      <c r="B3" s="42" t="s">
        <v>84</v>
      </c>
      <c r="C3" s="100">
        <f aca="true" t="shared" si="1" ref="C3:C13">+F3+I3+L3</f>
        <v>294</v>
      </c>
      <c r="D3" s="70">
        <v>40</v>
      </c>
      <c r="E3" s="64">
        <v>56</v>
      </c>
      <c r="F3" s="75">
        <f>+D3+E3</f>
        <v>96</v>
      </c>
      <c r="G3" s="137">
        <v>40</v>
      </c>
      <c r="H3" s="113">
        <v>60</v>
      </c>
      <c r="I3" s="75">
        <f>+G3+H3</f>
        <v>100</v>
      </c>
      <c r="J3" s="137">
        <v>38</v>
      </c>
      <c r="K3" s="113">
        <v>60</v>
      </c>
      <c r="L3" s="75">
        <f>+J3+K3</f>
        <v>98</v>
      </c>
    </row>
    <row r="4" spans="1:12" ht="12.75">
      <c r="A4">
        <f t="shared" si="0"/>
        <v>2</v>
      </c>
      <c r="B4" s="43" t="s">
        <v>55</v>
      </c>
      <c r="C4" s="22">
        <f t="shared" si="1"/>
        <v>285</v>
      </c>
      <c r="D4" s="48">
        <v>38</v>
      </c>
      <c r="E4" s="36">
        <v>57</v>
      </c>
      <c r="F4" s="79">
        <f>+D4+E4</f>
        <v>95</v>
      </c>
      <c r="G4" s="87">
        <v>36</v>
      </c>
      <c r="H4" s="84">
        <v>56</v>
      </c>
      <c r="I4" s="79">
        <f>+G4+H4</f>
        <v>92</v>
      </c>
      <c r="J4" s="87">
        <v>40</v>
      </c>
      <c r="K4" s="84">
        <v>58</v>
      </c>
      <c r="L4" s="79">
        <f>+J4+K4</f>
        <v>98</v>
      </c>
    </row>
    <row r="5" spans="1:12" ht="12.75">
      <c r="A5">
        <f t="shared" si="0"/>
        <v>3</v>
      </c>
      <c r="B5" s="44" t="s">
        <v>76</v>
      </c>
      <c r="C5" s="101">
        <f t="shared" si="1"/>
        <v>183</v>
      </c>
      <c r="D5" s="50">
        <v>36</v>
      </c>
      <c r="E5" s="52">
        <v>53</v>
      </c>
      <c r="F5" s="88">
        <f>+D5+E5</f>
        <v>89</v>
      </c>
      <c r="G5" s="140">
        <v>37</v>
      </c>
      <c r="H5" s="128">
        <v>57</v>
      </c>
      <c r="I5" s="88">
        <f>+G5+H5</f>
        <v>94</v>
      </c>
      <c r="J5" s="140">
        <v>0</v>
      </c>
      <c r="K5" s="99">
        <v>0</v>
      </c>
      <c r="L5" s="88">
        <v>0</v>
      </c>
    </row>
    <row r="6" spans="1:12" ht="12.75" hidden="1">
      <c r="A6">
        <f t="shared" si="0"/>
        <v>4</v>
      </c>
      <c r="B6" s="43" t="s">
        <v>108</v>
      </c>
      <c r="C6" s="22">
        <f t="shared" si="1"/>
        <v>96</v>
      </c>
      <c r="D6" s="48">
        <v>0</v>
      </c>
      <c r="E6" s="36">
        <v>0</v>
      </c>
      <c r="F6" s="79">
        <v>0</v>
      </c>
      <c r="G6" s="87">
        <v>38</v>
      </c>
      <c r="H6" s="84">
        <v>58</v>
      </c>
      <c r="I6" s="79">
        <f>+G6+H6</f>
        <v>96</v>
      </c>
      <c r="J6" s="87">
        <v>0</v>
      </c>
      <c r="K6" s="80">
        <v>0</v>
      </c>
      <c r="L6" s="79">
        <v>0</v>
      </c>
    </row>
    <row r="7" spans="1:12" ht="12.75" hidden="1">
      <c r="A7">
        <f t="shared" si="0"/>
        <v>5</v>
      </c>
      <c r="B7" s="43" t="s">
        <v>77</v>
      </c>
      <c r="C7" s="22">
        <f t="shared" si="1"/>
        <v>95</v>
      </c>
      <c r="D7" s="48">
        <v>35</v>
      </c>
      <c r="E7" s="35">
        <v>60</v>
      </c>
      <c r="F7" s="79">
        <f>+D7+E7</f>
        <v>95</v>
      </c>
      <c r="G7" s="87">
        <v>0</v>
      </c>
      <c r="H7" s="80">
        <v>0</v>
      </c>
      <c r="I7" s="79">
        <v>0</v>
      </c>
      <c r="J7" s="87">
        <v>0</v>
      </c>
      <c r="K7" s="80">
        <v>0</v>
      </c>
      <c r="L7" s="79">
        <v>0</v>
      </c>
    </row>
    <row r="8" spans="1:12" ht="12.75" hidden="1">
      <c r="A8">
        <f t="shared" si="0"/>
        <v>6</v>
      </c>
      <c r="B8" s="43" t="s">
        <v>150</v>
      </c>
      <c r="C8" s="22">
        <f t="shared" si="1"/>
        <v>94</v>
      </c>
      <c r="D8" s="48">
        <v>0</v>
      </c>
      <c r="E8" s="36">
        <v>0</v>
      </c>
      <c r="F8" s="79">
        <v>0</v>
      </c>
      <c r="G8" s="87">
        <v>0</v>
      </c>
      <c r="H8" s="80">
        <v>0</v>
      </c>
      <c r="I8" s="79">
        <v>0</v>
      </c>
      <c r="J8" s="87">
        <v>37</v>
      </c>
      <c r="K8" s="80">
        <v>57</v>
      </c>
      <c r="L8" s="79">
        <f>+J8+K8</f>
        <v>94</v>
      </c>
    </row>
    <row r="9" spans="1:12" ht="12.75" hidden="1">
      <c r="A9">
        <f t="shared" si="0"/>
        <v>7</v>
      </c>
      <c r="B9" s="43" t="s">
        <v>78</v>
      </c>
      <c r="C9" s="22">
        <f t="shared" si="1"/>
        <v>92</v>
      </c>
      <c r="D9" s="48">
        <v>37</v>
      </c>
      <c r="E9" s="35">
        <v>55</v>
      </c>
      <c r="F9" s="79">
        <f>+D9+E9</f>
        <v>92</v>
      </c>
      <c r="G9" s="87">
        <v>0</v>
      </c>
      <c r="H9" s="80">
        <v>0</v>
      </c>
      <c r="I9" s="79">
        <v>0</v>
      </c>
      <c r="J9" s="87">
        <v>0</v>
      </c>
      <c r="K9" s="80">
        <v>0</v>
      </c>
      <c r="L9" s="79">
        <v>0</v>
      </c>
    </row>
    <row r="10" spans="1:12" ht="12.75" hidden="1">
      <c r="A10">
        <f t="shared" si="0"/>
        <v>8</v>
      </c>
      <c r="B10" s="43" t="s">
        <v>52</v>
      </c>
      <c r="C10" s="22">
        <f t="shared" si="1"/>
        <v>90</v>
      </c>
      <c r="D10" s="48">
        <v>32</v>
      </c>
      <c r="E10" s="35">
        <v>58</v>
      </c>
      <c r="F10" s="79">
        <f>+D10+E10</f>
        <v>90</v>
      </c>
      <c r="G10" s="87">
        <v>0</v>
      </c>
      <c r="H10" s="80">
        <v>0</v>
      </c>
      <c r="I10" s="79">
        <v>0</v>
      </c>
      <c r="J10" s="87">
        <v>0</v>
      </c>
      <c r="K10" s="80">
        <v>0</v>
      </c>
      <c r="L10" s="79">
        <v>0</v>
      </c>
    </row>
    <row r="11" spans="1:12" ht="12.75" hidden="1">
      <c r="A11">
        <f t="shared" si="0"/>
        <v>9</v>
      </c>
      <c r="B11" s="43" t="s">
        <v>40</v>
      </c>
      <c r="C11" s="22">
        <f t="shared" si="1"/>
        <v>87</v>
      </c>
      <c r="D11" s="48">
        <v>33</v>
      </c>
      <c r="E11" s="35">
        <v>54</v>
      </c>
      <c r="F11" s="79">
        <f>+D11+E11</f>
        <v>87</v>
      </c>
      <c r="G11" s="87">
        <v>0</v>
      </c>
      <c r="H11" s="80">
        <v>0</v>
      </c>
      <c r="I11" s="79">
        <v>0</v>
      </c>
      <c r="J11" s="87">
        <v>0</v>
      </c>
      <c r="K11" s="80">
        <v>0</v>
      </c>
      <c r="L11" s="79">
        <v>0</v>
      </c>
    </row>
    <row r="12" spans="1:12" ht="12.75" hidden="1">
      <c r="A12">
        <v>10</v>
      </c>
      <c r="B12" s="43" t="s">
        <v>20</v>
      </c>
      <c r="C12" s="22">
        <f t="shared" si="1"/>
        <v>86</v>
      </c>
      <c r="D12" s="48">
        <v>34</v>
      </c>
      <c r="E12" s="35">
        <v>52</v>
      </c>
      <c r="F12" s="79">
        <f>+D12+E12</f>
        <v>86</v>
      </c>
      <c r="G12" s="87">
        <v>0</v>
      </c>
      <c r="H12" s="80">
        <v>0</v>
      </c>
      <c r="I12" s="79">
        <v>0</v>
      </c>
      <c r="J12" s="87">
        <v>0</v>
      </c>
      <c r="K12" s="80">
        <v>0</v>
      </c>
      <c r="L12" s="79">
        <v>0</v>
      </c>
    </row>
    <row r="13" spans="1:14" ht="12.75" hidden="1">
      <c r="A13" s="6">
        <v>11</v>
      </c>
      <c r="B13" s="44" t="s">
        <v>73</v>
      </c>
      <c r="C13" s="101">
        <f t="shared" si="1"/>
        <v>82</v>
      </c>
      <c r="D13" s="50">
        <v>31</v>
      </c>
      <c r="E13" s="52">
        <v>51</v>
      </c>
      <c r="F13" s="88">
        <f>+D13+E13</f>
        <v>82</v>
      </c>
      <c r="G13" s="140">
        <v>0</v>
      </c>
      <c r="H13" s="99">
        <v>0</v>
      </c>
      <c r="I13" s="88">
        <v>0</v>
      </c>
      <c r="J13" s="140">
        <v>0</v>
      </c>
      <c r="K13" s="99">
        <v>0</v>
      </c>
      <c r="L13" s="88">
        <v>0</v>
      </c>
      <c r="M13" s="6"/>
      <c r="N13" s="6"/>
    </row>
    <row r="14" spans="1:14" ht="12.75">
      <c r="A14" s="6"/>
      <c r="B14" s="6"/>
      <c r="C14" s="11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12.75">
      <c r="A15" s="6"/>
      <c r="B15" s="6"/>
      <c r="C15" s="11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12.75">
      <c r="A16" s="6"/>
      <c r="B16" s="6"/>
      <c r="C16" s="11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12.75">
      <c r="A17" s="6"/>
      <c r="B17" s="6"/>
      <c r="C17" s="11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12.75">
      <c r="A18" s="6"/>
      <c r="B18" s="6"/>
      <c r="C18" s="11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12.75">
      <c r="A19" s="6"/>
      <c r="B19" s="6"/>
      <c r="C19" s="11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2.75">
      <c r="A20" s="6"/>
      <c r="B20" s="6"/>
      <c r="C20" s="11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12.75">
      <c r="A21" s="6"/>
      <c r="B21" s="6"/>
      <c r="C21" s="11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12.75">
      <c r="A22" s="6"/>
      <c r="B22" s="6"/>
      <c r="C22" s="11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2.75">
      <c r="A23" s="6"/>
      <c r="B23" s="6"/>
      <c r="C23" s="11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12.75">
      <c r="A24" s="6"/>
      <c r="B24" s="6"/>
      <c r="C24" s="11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12.75">
      <c r="A25" s="6"/>
      <c r="B25" s="6"/>
      <c r="C25" s="11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12.75">
      <c r="A26" s="6"/>
      <c r="B26" s="6"/>
      <c r="C26" s="11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2.75">
      <c r="A27" s="6"/>
      <c r="B27" s="6"/>
      <c r="C27" s="11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12.75">
      <c r="A28" s="6"/>
      <c r="B28" s="6"/>
      <c r="C28" s="11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12.75">
      <c r="A29" s="6"/>
      <c r="B29" s="6"/>
      <c r="C29" s="11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12.75">
      <c r="A30" s="6"/>
      <c r="B30" s="6"/>
      <c r="C30" s="11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12.75">
      <c r="A31" s="6"/>
      <c r="B31" s="6"/>
      <c r="C31" s="11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12.75">
      <c r="A32" s="6"/>
      <c r="B32" s="6"/>
      <c r="C32" s="11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2.75">
      <c r="A33" s="6"/>
      <c r="B33" s="6"/>
      <c r="C33" s="11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12.75">
      <c r="A34" s="6"/>
      <c r="B34" s="6"/>
      <c r="C34" s="11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12.75">
      <c r="A35" s="6"/>
      <c r="B35" s="6"/>
      <c r="C35" s="11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2.75">
      <c r="A36" s="6"/>
      <c r="B36" s="6"/>
      <c r="C36" s="11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2.75">
      <c r="A37" s="6"/>
      <c r="B37" s="6"/>
      <c r="C37" s="11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2.75">
      <c r="A38" s="6"/>
      <c r="B38" s="6"/>
      <c r="C38" s="11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2.75">
      <c r="A39" s="6"/>
      <c r="B39" s="6"/>
      <c r="C39" s="11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2.75">
      <c r="A40" s="6"/>
      <c r="B40" s="6"/>
      <c r="C40" s="11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21"/>
  <sheetViews>
    <sheetView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17.7109375" style="0" customWidth="1"/>
    <col min="3" max="3" width="6.28125" style="8" customWidth="1"/>
    <col min="4" max="5" width="6.7109375" style="6" hidden="1" customWidth="1"/>
    <col min="6" max="6" width="6.7109375" style="6" customWidth="1"/>
    <col min="7" max="8" width="6.7109375" style="6" hidden="1" customWidth="1"/>
    <col min="9" max="9" width="6.7109375" style="6" customWidth="1"/>
    <col min="10" max="11" width="6.7109375" style="0" hidden="1" customWidth="1"/>
    <col min="12" max="12" width="6.7109375" style="0" customWidth="1"/>
    <col min="13" max="14" width="6.7109375" style="0" hidden="1" customWidth="1"/>
    <col min="15" max="15" width="6.7109375" style="0" customWidth="1"/>
    <col min="16" max="17" width="6.7109375" style="0" hidden="1" customWidth="1"/>
    <col min="18" max="18" width="6.7109375" style="0" customWidth="1"/>
    <col min="19" max="20" width="6.7109375" style="0" hidden="1" customWidth="1"/>
    <col min="21" max="21" width="6.7109375" style="0" customWidth="1"/>
    <col min="22" max="23" width="6.7109375" style="0" hidden="1" customWidth="1"/>
    <col min="24" max="24" width="6.7109375" style="0" customWidth="1"/>
    <col min="25" max="26" width="6.7109375" style="0" hidden="1" customWidth="1"/>
    <col min="27" max="27" width="6.7109375" style="0" customWidth="1"/>
    <col min="28" max="29" width="4.7109375" style="0" hidden="1" customWidth="1"/>
    <col min="30" max="30" width="6.7109375" style="0" customWidth="1"/>
    <col min="31" max="32" width="4.7109375" style="0" hidden="1" customWidth="1"/>
    <col min="33" max="33" width="6.7109375" style="0" customWidth="1"/>
    <col min="34" max="35" width="0" style="0" hidden="1" customWidth="1"/>
    <col min="36" max="36" width="6.7109375" style="0" customWidth="1"/>
    <col min="37" max="37" width="0" style="0" hidden="1" customWidth="1"/>
  </cols>
  <sheetData>
    <row r="1" spans="2:36" ht="15.75">
      <c r="B1" s="18" t="s">
        <v>62</v>
      </c>
      <c r="C1" s="7"/>
      <c r="E1" s="24"/>
      <c r="F1" s="60" t="s">
        <v>124</v>
      </c>
      <c r="G1" s="36"/>
      <c r="H1" s="39"/>
      <c r="I1" s="55" t="s">
        <v>125</v>
      </c>
      <c r="J1" s="49"/>
      <c r="K1" s="56"/>
      <c r="L1" s="57" t="s">
        <v>126</v>
      </c>
      <c r="M1" s="49"/>
      <c r="N1" s="56"/>
      <c r="O1" s="57" t="s">
        <v>132</v>
      </c>
      <c r="P1" s="49"/>
      <c r="Q1" s="56"/>
      <c r="R1" s="57" t="s">
        <v>133</v>
      </c>
      <c r="S1" s="49"/>
      <c r="T1" s="56"/>
      <c r="U1" s="57" t="s">
        <v>134</v>
      </c>
      <c r="V1" s="49"/>
      <c r="W1" s="56"/>
      <c r="X1" s="57" t="s">
        <v>130</v>
      </c>
      <c r="Y1" s="49"/>
      <c r="Z1" s="56"/>
      <c r="AA1" s="57" t="s">
        <v>131</v>
      </c>
      <c r="AB1" s="49"/>
      <c r="AC1" s="56"/>
      <c r="AD1" s="69" t="s">
        <v>140</v>
      </c>
      <c r="AE1" s="49"/>
      <c r="AF1" s="56"/>
      <c r="AG1" s="69" t="s">
        <v>155</v>
      </c>
      <c r="AH1" s="69"/>
      <c r="AI1" s="56"/>
      <c r="AJ1" s="57" t="s">
        <v>157</v>
      </c>
    </row>
    <row r="2" spans="2:36" ht="12.75">
      <c r="B2" s="3" t="s">
        <v>0</v>
      </c>
      <c r="C2" s="8" t="s">
        <v>50</v>
      </c>
      <c r="D2" s="29" t="s">
        <v>1</v>
      </c>
      <c r="E2" s="28" t="s">
        <v>2</v>
      </c>
      <c r="F2" s="61" t="s">
        <v>82</v>
      </c>
      <c r="G2" s="11" t="s">
        <v>1</v>
      </c>
      <c r="H2" s="11" t="s">
        <v>2</v>
      </c>
      <c r="I2" s="46" t="s">
        <v>82</v>
      </c>
      <c r="J2" s="11" t="s">
        <v>1</v>
      </c>
      <c r="K2" s="11" t="s">
        <v>2</v>
      </c>
      <c r="L2" s="46" t="s">
        <v>82</v>
      </c>
      <c r="M2" s="11" t="s">
        <v>1</v>
      </c>
      <c r="N2" s="11" t="s">
        <v>2</v>
      </c>
      <c r="O2" s="46" t="s">
        <v>82</v>
      </c>
      <c r="P2" s="11" t="s">
        <v>1</v>
      </c>
      <c r="Q2" s="11" t="s">
        <v>2</v>
      </c>
      <c r="R2" s="46" t="s">
        <v>82</v>
      </c>
      <c r="S2" s="11" t="s">
        <v>1</v>
      </c>
      <c r="T2" s="11" t="s">
        <v>2</v>
      </c>
      <c r="U2" s="46" t="s">
        <v>82</v>
      </c>
      <c r="V2" s="11" t="s">
        <v>1</v>
      </c>
      <c r="W2" s="11" t="s">
        <v>2</v>
      </c>
      <c r="X2" s="46" t="s">
        <v>82</v>
      </c>
      <c r="Y2" s="11" t="s">
        <v>1</v>
      </c>
      <c r="Z2" s="11" t="s">
        <v>2</v>
      </c>
      <c r="AA2" s="46" t="s">
        <v>82</v>
      </c>
      <c r="AB2" s="30" t="s">
        <v>1</v>
      </c>
      <c r="AC2" s="5" t="s">
        <v>2</v>
      </c>
      <c r="AD2" s="31" t="s">
        <v>82</v>
      </c>
      <c r="AE2" s="30" t="s">
        <v>1</v>
      </c>
      <c r="AF2" s="5" t="s">
        <v>2</v>
      </c>
      <c r="AG2" s="31" t="s">
        <v>82</v>
      </c>
      <c r="AH2" s="30" t="s">
        <v>1</v>
      </c>
      <c r="AI2" s="5" t="s">
        <v>2</v>
      </c>
      <c r="AJ2" s="31" t="s">
        <v>82</v>
      </c>
    </row>
    <row r="3" spans="1:37" ht="12.75">
      <c r="A3">
        <f>-2+ROW(A3)</f>
        <v>1</v>
      </c>
      <c r="B3" s="42" t="s">
        <v>52</v>
      </c>
      <c r="C3" s="65">
        <f aca="true" t="shared" si="0" ref="C3:C20">F3+I3+L3+O3+R3+U3+X3+AA3+AD3+AG3+AJ3-AK3</f>
        <v>684</v>
      </c>
      <c r="D3" s="34"/>
      <c r="E3" s="34"/>
      <c r="F3" s="155">
        <v>0</v>
      </c>
      <c r="G3" s="142">
        <v>40</v>
      </c>
      <c r="H3" s="142">
        <v>57</v>
      </c>
      <c r="I3" s="76">
        <v>97</v>
      </c>
      <c r="J3" s="76">
        <v>38</v>
      </c>
      <c r="K3" s="113">
        <v>58</v>
      </c>
      <c r="L3" s="75">
        <f>+J3+K3</f>
        <v>96</v>
      </c>
      <c r="M3" s="76">
        <v>40</v>
      </c>
      <c r="N3" s="113">
        <v>60</v>
      </c>
      <c r="O3" s="76">
        <f>+M3+N3</f>
        <v>100</v>
      </c>
      <c r="P3" s="142">
        <v>38</v>
      </c>
      <c r="Q3" s="143">
        <v>56</v>
      </c>
      <c r="R3" s="147">
        <f>+P3+Q3</f>
        <v>94</v>
      </c>
      <c r="S3" s="142">
        <v>37</v>
      </c>
      <c r="T3" s="143">
        <v>58</v>
      </c>
      <c r="U3" s="76">
        <f aca="true" t="shared" si="1" ref="U3:U8">+S3+T3</f>
        <v>95</v>
      </c>
      <c r="V3" s="76">
        <v>40</v>
      </c>
      <c r="W3" s="113">
        <v>58</v>
      </c>
      <c r="X3" s="75">
        <f>+V3+W3</f>
        <v>98</v>
      </c>
      <c r="Y3" s="76">
        <v>40</v>
      </c>
      <c r="Z3" s="113">
        <v>60</v>
      </c>
      <c r="AA3" s="76">
        <f>+Y3+Z3</f>
        <v>100</v>
      </c>
      <c r="AB3" s="76">
        <v>40</v>
      </c>
      <c r="AC3" s="113">
        <v>58</v>
      </c>
      <c r="AD3" s="75">
        <f>+AB3+AC3</f>
        <v>98</v>
      </c>
      <c r="AE3" s="142">
        <v>37</v>
      </c>
      <c r="AF3" s="143">
        <v>58</v>
      </c>
      <c r="AG3" s="148">
        <f aca="true" t="shared" si="2" ref="AG3:AG8">+AE3+AF3</f>
        <v>95</v>
      </c>
      <c r="AH3" s="148">
        <v>29</v>
      </c>
      <c r="AI3" s="149">
        <v>51</v>
      </c>
      <c r="AJ3" s="147">
        <f aca="true" t="shared" si="3" ref="AJ3:AJ16">+AH3+AI3</f>
        <v>80</v>
      </c>
      <c r="AK3" s="152">
        <f>94+95+80</f>
        <v>269</v>
      </c>
    </row>
    <row r="4" spans="1:37" ht="12.75">
      <c r="A4">
        <f aca="true" t="shared" si="4" ref="A4:A15">-2+ROW(A4)</f>
        <v>2</v>
      </c>
      <c r="B4" s="43" t="s">
        <v>17</v>
      </c>
      <c r="C4" s="11">
        <f t="shared" si="0"/>
        <v>676</v>
      </c>
      <c r="D4" s="15">
        <v>40</v>
      </c>
      <c r="E4" s="15">
        <v>60</v>
      </c>
      <c r="F4" s="117">
        <v>100</v>
      </c>
      <c r="G4" s="80">
        <v>38</v>
      </c>
      <c r="H4" s="80">
        <v>60</v>
      </c>
      <c r="I4" s="80">
        <v>98</v>
      </c>
      <c r="J4" s="80">
        <v>40</v>
      </c>
      <c r="K4" s="84">
        <v>60</v>
      </c>
      <c r="L4" s="79">
        <f>+J4+K4</f>
        <v>100</v>
      </c>
      <c r="M4" s="80">
        <v>37</v>
      </c>
      <c r="N4" s="84">
        <v>57</v>
      </c>
      <c r="O4" s="80">
        <f>+M4+N4</f>
        <v>94</v>
      </c>
      <c r="P4" s="93">
        <v>34</v>
      </c>
      <c r="Q4" s="124">
        <v>57</v>
      </c>
      <c r="R4" s="96">
        <f>+P4+Q4</f>
        <v>91</v>
      </c>
      <c r="S4" s="91">
        <v>33</v>
      </c>
      <c r="T4" s="150">
        <v>55</v>
      </c>
      <c r="U4" s="91">
        <f t="shared" si="1"/>
        <v>88</v>
      </c>
      <c r="V4" s="93"/>
      <c r="W4" s="124"/>
      <c r="X4" s="96">
        <v>0</v>
      </c>
      <c r="Y4" s="93">
        <v>38</v>
      </c>
      <c r="Z4" s="124">
        <v>57</v>
      </c>
      <c r="AA4" s="80">
        <f>+Y4+Z4</f>
        <v>95</v>
      </c>
      <c r="AB4" s="80">
        <v>37</v>
      </c>
      <c r="AC4" s="84">
        <v>56</v>
      </c>
      <c r="AD4" s="79">
        <f>+AB4+AC4</f>
        <v>93</v>
      </c>
      <c r="AE4" s="80">
        <v>40</v>
      </c>
      <c r="AF4" s="84">
        <v>56</v>
      </c>
      <c r="AG4" s="80">
        <f t="shared" si="2"/>
        <v>96</v>
      </c>
      <c r="AH4" s="93">
        <v>34</v>
      </c>
      <c r="AI4" s="124">
        <v>52</v>
      </c>
      <c r="AJ4" s="96">
        <f t="shared" si="3"/>
        <v>86</v>
      </c>
      <c r="AK4" s="152">
        <f>91+88+86</f>
        <v>265</v>
      </c>
    </row>
    <row r="5" spans="1:37" ht="12.75">
      <c r="A5">
        <f t="shared" si="4"/>
        <v>3</v>
      </c>
      <c r="B5" s="43" t="s">
        <v>4</v>
      </c>
      <c r="C5" s="11">
        <f t="shared" si="0"/>
        <v>647</v>
      </c>
      <c r="D5" s="15">
        <v>37</v>
      </c>
      <c r="E5" s="15">
        <v>57</v>
      </c>
      <c r="F5" s="117">
        <v>94</v>
      </c>
      <c r="G5" s="80">
        <v>37</v>
      </c>
      <c r="H5" s="80">
        <v>58</v>
      </c>
      <c r="I5" s="80">
        <v>95</v>
      </c>
      <c r="J5" s="80">
        <v>36</v>
      </c>
      <c r="K5" s="84">
        <v>57</v>
      </c>
      <c r="L5" s="79">
        <f>+J5+K5</f>
        <v>93</v>
      </c>
      <c r="M5" s="80">
        <v>35</v>
      </c>
      <c r="N5" s="84">
        <v>56</v>
      </c>
      <c r="O5" s="80">
        <f>+M5+N5</f>
        <v>91</v>
      </c>
      <c r="P5" s="93">
        <v>35</v>
      </c>
      <c r="Q5" s="124">
        <v>54</v>
      </c>
      <c r="R5" s="96">
        <f>+P5+Q5</f>
        <v>89</v>
      </c>
      <c r="S5" s="91">
        <v>31</v>
      </c>
      <c r="T5" s="150">
        <v>52</v>
      </c>
      <c r="U5" s="91">
        <f t="shared" si="1"/>
        <v>83</v>
      </c>
      <c r="V5" s="93">
        <v>37</v>
      </c>
      <c r="W5" s="124">
        <v>57</v>
      </c>
      <c r="X5" s="79">
        <f>+V5+W5</f>
        <v>94</v>
      </c>
      <c r="Y5" s="80">
        <v>35</v>
      </c>
      <c r="Z5" s="84">
        <v>55</v>
      </c>
      <c r="AA5" s="80">
        <f>+Y5+Z5</f>
        <v>90</v>
      </c>
      <c r="AB5" s="80">
        <v>35</v>
      </c>
      <c r="AC5" s="84">
        <v>55</v>
      </c>
      <c r="AD5" s="79">
        <f>+AB5+AC5</f>
        <v>90</v>
      </c>
      <c r="AE5" s="93">
        <v>34</v>
      </c>
      <c r="AF5" s="124">
        <v>54</v>
      </c>
      <c r="AG5" s="91">
        <f t="shared" si="2"/>
        <v>88</v>
      </c>
      <c r="AH5" s="91">
        <v>30</v>
      </c>
      <c r="AI5" s="150">
        <v>53</v>
      </c>
      <c r="AJ5" s="96">
        <f t="shared" si="3"/>
        <v>83</v>
      </c>
      <c r="AK5" s="152">
        <f>89+83+88+83</f>
        <v>343</v>
      </c>
    </row>
    <row r="6" spans="1:37" ht="12.75">
      <c r="A6">
        <f t="shared" si="4"/>
        <v>4</v>
      </c>
      <c r="B6" s="44" t="s">
        <v>20</v>
      </c>
      <c r="C6" s="66">
        <f t="shared" si="0"/>
        <v>641</v>
      </c>
      <c r="D6" s="17">
        <v>38</v>
      </c>
      <c r="E6" s="17">
        <v>58</v>
      </c>
      <c r="F6" s="127">
        <v>96</v>
      </c>
      <c r="G6" s="145"/>
      <c r="H6" s="145"/>
      <c r="I6" s="153">
        <v>0</v>
      </c>
      <c r="J6" s="145">
        <v>37</v>
      </c>
      <c r="K6" s="171">
        <v>56</v>
      </c>
      <c r="L6" s="88">
        <f>+J6+K6</f>
        <v>93</v>
      </c>
      <c r="M6" s="99">
        <v>36</v>
      </c>
      <c r="N6" s="128">
        <v>55</v>
      </c>
      <c r="O6" s="99">
        <f>+M6+N6</f>
        <v>91</v>
      </c>
      <c r="P6" s="145"/>
      <c r="Q6" s="171"/>
      <c r="R6" s="154">
        <v>0</v>
      </c>
      <c r="S6" s="145">
        <v>32</v>
      </c>
      <c r="T6" s="171">
        <v>54</v>
      </c>
      <c r="U6" s="99">
        <f t="shared" si="1"/>
        <v>86</v>
      </c>
      <c r="V6" s="99">
        <v>36</v>
      </c>
      <c r="W6" s="128">
        <v>56</v>
      </c>
      <c r="X6" s="88">
        <f>+V6+W6</f>
        <v>92</v>
      </c>
      <c r="Y6" s="99">
        <v>37</v>
      </c>
      <c r="Z6" s="128">
        <v>56</v>
      </c>
      <c r="AA6" s="99">
        <f>+Y6+Z6</f>
        <v>93</v>
      </c>
      <c r="AB6" s="145"/>
      <c r="AC6" s="171"/>
      <c r="AD6" s="154">
        <v>0</v>
      </c>
      <c r="AE6" s="145">
        <v>35</v>
      </c>
      <c r="AF6" s="171">
        <v>55</v>
      </c>
      <c r="AG6" s="99">
        <f t="shared" si="2"/>
        <v>90</v>
      </c>
      <c r="AH6" s="145">
        <v>32</v>
      </c>
      <c r="AI6" s="171">
        <v>54</v>
      </c>
      <c r="AJ6" s="154">
        <f t="shared" si="3"/>
        <v>86</v>
      </c>
      <c r="AK6" s="151">
        <v>86</v>
      </c>
    </row>
    <row r="7" spans="1:37" ht="12.75" hidden="1">
      <c r="A7">
        <f t="shared" si="4"/>
        <v>5</v>
      </c>
      <c r="B7" s="44" t="s">
        <v>41</v>
      </c>
      <c r="C7" s="66">
        <f t="shared" si="0"/>
        <v>584</v>
      </c>
      <c r="D7" s="17"/>
      <c r="E7" s="17"/>
      <c r="F7" s="127">
        <v>0</v>
      </c>
      <c r="G7" s="145"/>
      <c r="H7" s="145"/>
      <c r="I7" s="153">
        <v>0</v>
      </c>
      <c r="J7" s="153"/>
      <c r="K7" s="153"/>
      <c r="L7" s="154">
        <v>0</v>
      </c>
      <c r="M7" s="153"/>
      <c r="N7" s="153"/>
      <c r="O7" s="153">
        <v>0</v>
      </c>
      <c r="P7" s="145">
        <v>37</v>
      </c>
      <c r="Q7" s="145">
        <v>60</v>
      </c>
      <c r="R7" s="88">
        <f>+P7+Q7</f>
        <v>97</v>
      </c>
      <c r="S7" s="99">
        <v>38</v>
      </c>
      <c r="T7" s="128">
        <v>60</v>
      </c>
      <c r="U7" s="99">
        <f t="shared" si="1"/>
        <v>98</v>
      </c>
      <c r="V7" s="99">
        <v>38</v>
      </c>
      <c r="W7" s="128">
        <v>60</v>
      </c>
      <c r="X7" s="88">
        <f>+V7+W7</f>
        <v>98</v>
      </c>
      <c r="Y7" s="145"/>
      <c r="Z7" s="171"/>
      <c r="AA7" s="153">
        <v>0</v>
      </c>
      <c r="AB7" s="145">
        <v>38</v>
      </c>
      <c r="AC7" s="171">
        <v>57</v>
      </c>
      <c r="AD7" s="88">
        <f>+AB7+AC7</f>
        <v>95</v>
      </c>
      <c r="AE7" s="99">
        <v>38</v>
      </c>
      <c r="AF7" s="128">
        <v>60</v>
      </c>
      <c r="AG7" s="99">
        <f t="shared" si="2"/>
        <v>98</v>
      </c>
      <c r="AH7" s="99">
        <v>40</v>
      </c>
      <c r="AI7" s="128">
        <v>58</v>
      </c>
      <c r="AJ7" s="88">
        <f t="shared" si="3"/>
        <v>98</v>
      </c>
      <c r="AK7" s="152"/>
    </row>
    <row r="8" spans="1:37" ht="12.75" hidden="1">
      <c r="A8">
        <f t="shared" si="4"/>
        <v>6</v>
      </c>
      <c r="B8" s="43" t="s">
        <v>84</v>
      </c>
      <c r="C8" s="11">
        <f t="shared" si="0"/>
        <v>278</v>
      </c>
      <c r="D8" s="15"/>
      <c r="E8" s="15"/>
      <c r="F8" s="117">
        <v>0</v>
      </c>
      <c r="G8" s="93"/>
      <c r="H8" s="93"/>
      <c r="I8" s="80">
        <v>0</v>
      </c>
      <c r="J8" s="93"/>
      <c r="K8" s="93"/>
      <c r="L8" s="79">
        <v>0</v>
      </c>
      <c r="M8" s="93"/>
      <c r="N8" s="93"/>
      <c r="O8" s="80">
        <v>0</v>
      </c>
      <c r="P8" s="93"/>
      <c r="Q8" s="93"/>
      <c r="R8" s="96">
        <v>0</v>
      </c>
      <c r="S8" s="93">
        <v>40</v>
      </c>
      <c r="T8" s="93">
        <v>57</v>
      </c>
      <c r="U8" s="80">
        <f t="shared" si="1"/>
        <v>97</v>
      </c>
      <c r="V8" s="93"/>
      <c r="W8" s="93"/>
      <c r="X8" s="96">
        <v>0</v>
      </c>
      <c r="Y8" s="91"/>
      <c r="Z8" s="91"/>
      <c r="AA8" s="91">
        <v>0</v>
      </c>
      <c r="AB8" s="91"/>
      <c r="AC8" s="91"/>
      <c r="AD8" s="96">
        <v>0</v>
      </c>
      <c r="AE8" s="93">
        <v>36</v>
      </c>
      <c r="AF8" s="93">
        <v>57</v>
      </c>
      <c r="AG8" s="80">
        <f t="shared" si="2"/>
        <v>93</v>
      </c>
      <c r="AH8" s="93">
        <v>33</v>
      </c>
      <c r="AI8" s="93">
        <v>55</v>
      </c>
      <c r="AJ8" s="79">
        <f t="shared" si="3"/>
        <v>88</v>
      </c>
      <c r="AK8" s="152"/>
    </row>
    <row r="9" spans="1:37" ht="12.75" hidden="1">
      <c r="A9">
        <f t="shared" si="4"/>
        <v>7</v>
      </c>
      <c r="B9" s="63" t="s">
        <v>135</v>
      </c>
      <c r="C9" s="11">
        <f t="shared" si="0"/>
        <v>194</v>
      </c>
      <c r="F9" s="79">
        <v>0</v>
      </c>
      <c r="G9" s="93"/>
      <c r="H9" s="93"/>
      <c r="I9" s="80">
        <v>0</v>
      </c>
      <c r="J9" s="93"/>
      <c r="K9" s="93"/>
      <c r="L9" s="79">
        <v>0</v>
      </c>
      <c r="M9" s="93"/>
      <c r="N9" s="93"/>
      <c r="O9" s="80">
        <v>0</v>
      </c>
      <c r="P9" s="93"/>
      <c r="Q9" s="93"/>
      <c r="R9" s="79">
        <v>0</v>
      </c>
      <c r="S9" s="93"/>
      <c r="T9" s="93"/>
      <c r="U9" s="91">
        <v>0</v>
      </c>
      <c r="V9" s="91"/>
      <c r="W9" s="91"/>
      <c r="X9" s="96">
        <v>0</v>
      </c>
      <c r="Y9" s="91"/>
      <c r="Z9" s="91"/>
      <c r="AA9" s="91">
        <v>0</v>
      </c>
      <c r="AB9" s="93">
        <v>36</v>
      </c>
      <c r="AC9" s="93">
        <v>60</v>
      </c>
      <c r="AD9" s="79">
        <f>+AB9+AC9</f>
        <v>96</v>
      </c>
      <c r="AE9" s="93"/>
      <c r="AF9" s="93"/>
      <c r="AG9" s="91">
        <v>0</v>
      </c>
      <c r="AH9" s="93">
        <v>38</v>
      </c>
      <c r="AI9" s="93">
        <v>60</v>
      </c>
      <c r="AJ9" s="79">
        <f t="shared" si="3"/>
        <v>98</v>
      </c>
      <c r="AK9" s="152"/>
    </row>
    <row r="10" spans="1:37" ht="12.75" hidden="1">
      <c r="A10">
        <f t="shared" si="4"/>
        <v>8</v>
      </c>
      <c r="B10" s="43" t="s">
        <v>108</v>
      </c>
      <c r="C10" s="11">
        <f t="shared" si="0"/>
        <v>190</v>
      </c>
      <c r="D10" s="15"/>
      <c r="E10" s="15"/>
      <c r="F10" s="117">
        <v>0</v>
      </c>
      <c r="G10" s="93"/>
      <c r="H10" s="93"/>
      <c r="I10" s="80">
        <v>0</v>
      </c>
      <c r="J10" s="93"/>
      <c r="K10" s="124"/>
      <c r="L10" s="79">
        <v>0</v>
      </c>
      <c r="M10" s="93">
        <v>38</v>
      </c>
      <c r="N10" s="124">
        <v>58</v>
      </c>
      <c r="O10" s="80">
        <f>+M10+N10</f>
        <v>96</v>
      </c>
      <c r="P10" s="93"/>
      <c r="Q10" s="124"/>
      <c r="R10" s="79">
        <v>0</v>
      </c>
      <c r="S10" s="93"/>
      <c r="T10" s="124"/>
      <c r="U10" s="80">
        <v>0</v>
      </c>
      <c r="V10" s="93"/>
      <c r="W10" s="124"/>
      <c r="X10" s="96">
        <v>0</v>
      </c>
      <c r="Y10" s="93">
        <v>36</v>
      </c>
      <c r="Z10" s="124">
        <v>58</v>
      </c>
      <c r="AA10" s="80">
        <f>+Y10+Z10</f>
        <v>94</v>
      </c>
      <c r="AB10" s="93"/>
      <c r="AC10" s="124"/>
      <c r="AD10" s="96">
        <v>0</v>
      </c>
      <c r="AE10" s="91"/>
      <c r="AF10" s="150"/>
      <c r="AG10" s="91">
        <v>0</v>
      </c>
      <c r="AH10" s="91"/>
      <c r="AI10" s="150"/>
      <c r="AJ10" s="96">
        <f t="shared" si="3"/>
        <v>0</v>
      </c>
      <c r="AK10" s="152"/>
    </row>
    <row r="11" spans="1:37" ht="12.75" hidden="1">
      <c r="A11">
        <f t="shared" si="4"/>
        <v>9</v>
      </c>
      <c r="B11" s="43" t="s">
        <v>78</v>
      </c>
      <c r="C11" s="11">
        <f t="shared" si="0"/>
        <v>98</v>
      </c>
      <c r="D11" s="15"/>
      <c r="E11" s="15"/>
      <c r="F11" s="117">
        <v>0</v>
      </c>
      <c r="G11" s="93"/>
      <c r="H11" s="93"/>
      <c r="I11" s="80">
        <v>0</v>
      </c>
      <c r="J11" s="93"/>
      <c r="K11" s="93"/>
      <c r="L11" s="79">
        <v>0</v>
      </c>
      <c r="M11" s="93"/>
      <c r="N11" s="93"/>
      <c r="O11" s="80">
        <v>0</v>
      </c>
      <c r="P11" s="93">
        <v>40</v>
      </c>
      <c r="Q11" s="93">
        <v>58</v>
      </c>
      <c r="R11" s="79">
        <f>+P11+Q11</f>
        <v>98</v>
      </c>
      <c r="S11" s="93"/>
      <c r="T11" s="93"/>
      <c r="U11" s="80">
        <v>0</v>
      </c>
      <c r="V11" s="93"/>
      <c r="W11" s="93"/>
      <c r="X11" s="79">
        <v>0</v>
      </c>
      <c r="Y11" s="93"/>
      <c r="Z11" s="93"/>
      <c r="AA11" s="91">
        <v>0</v>
      </c>
      <c r="AB11" s="91"/>
      <c r="AC11" s="91"/>
      <c r="AD11" s="96">
        <v>0</v>
      </c>
      <c r="AE11" s="91"/>
      <c r="AF11" s="91"/>
      <c r="AG11" s="91">
        <v>0</v>
      </c>
      <c r="AH11" s="91"/>
      <c r="AI11" s="91"/>
      <c r="AJ11" s="96">
        <f t="shared" si="3"/>
        <v>0</v>
      </c>
      <c r="AK11" s="152"/>
    </row>
    <row r="12" spans="1:37" ht="12.75" hidden="1">
      <c r="A12">
        <f t="shared" si="4"/>
        <v>10</v>
      </c>
      <c r="B12" s="43" t="s">
        <v>86</v>
      </c>
      <c r="C12" s="11">
        <f t="shared" si="0"/>
        <v>90</v>
      </c>
      <c r="D12" s="15"/>
      <c r="E12" s="15"/>
      <c r="F12" s="117">
        <v>0</v>
      </c>
      <c r="G12" s="93"/>
      <c r="H12" s="93"/>
      <c r="I12" s="80">
        <v>0</v>
      </c>
      <c r="J12" s="93"/>
      <c r="K12" s="93"/>
      <c r="L12" s="79">
        <v>0</v>
      </c>
      <c r="M12" s="93"/>
      <c r="N12" s="93"/>
      <c r="O12" s="80">
        <v>0</v>
      </c>
      <c r="P12" s="93"/>
      <c r="Q12" s="93"/>
      <c r="R12" s="79">
        <v>0</v>
      </c>
      <c r="S12" s="93">
        <v>34</v>
      </c>
      <c r="T12" s="124">
        <v>56</v>
      </c>
      <c r="U12" s="80">
        <f>+S12+T12</f>
        <v>90</v>
      </c>
      <c r="V12" s="93"/>
      <c r="W12" s="124"/>
      <c r="X12" s="79">
        <v>0</v>
      </c>
      <c r="Y12" s="93"/>
      <c r="Z12" s="124"/>
      <c r="AA12" s="91">
        <v>0</v>
      </c>
      <c r="AB12" s="91"/>
      <c r="AC12" s="150"/>
      <c r="AD12" s="96">
        <v>0</v>
      </c>
      <c r="AE12" s="91"/>
      <c r="AF12" s="150"/>
      <c r="AG12" s="91">
        <v>0</v>
      </c>
      <c r="AH12" s="91"/>
      <c r="AI12" s="150"/>
      <c r="AJ12" s="96">
        <f t="shared" si="3"/>
        <v>0</v>
      </c>
      <c r="AK12" s="152"/>
    </row>
    <row r="13" spans="1:37" ht="12.75" hidden="1">
      <c r="A13">
        <f t="shared" si="4"/>
        <v>11</v>
      </c>
      <c r="B13" s="43" t="s">
        <v>79</v>
      </c>
      <c r="C13" s="11">
        <f t="shared" si="0"/>
        <v>89</v>
      </c>
      <c r="D13" s="15"/>
      <c r="E13" s="15"/>
      <c r="F13" s="117">
        <v>0</v>
      </c>
      <c r="G13" s="93"/>
      <c r="H13" s="93"/>
      <c r="I13" s="80">
        <v>0</v>
      </c>
      <c r="J13" s="93"/>
      <c r="K13" s="93"/>
      <c r="L13" s="79">
        <v>0</v>
      </c>
      <c r="M13" s="93"/>
      <c r="N13" s="93"/>
      <c r="O13" s="80">
        <v>0</v>
      </c>
      <c r="P13" s="93">
        <v>36</v>
      </c>
      <c r="Q13" s="124">
        <v>53</v>
      </c>
      <c r="R13" s="79">
        <f>+P13+Q13</f>
        <v>89</v>
      </c>
      <c r="S13" s="93"/>
      <c r="T13" s="124"/>
      <c r="U13" s="80">
        <v>0</v>
      </c>
      <c r="V13" s="93"/>
      <c r="W13" s="124"/>
      <c r="X13" s="79">
        <v>0</v>
      </c>
      <c r="Y13" s="93"/>
      <c r="Z13" s="124"/>
      <c r="AA13" s="91">
        <v>0</v>
      </c>
      <c r="AB13" s="91"/>
      <c r="AC13" s="150"/>
      <c r="AD13" s="96">
        <v>0</v>
      </c>
      <c r="AE13" s="91"/>
      <c r="AF13" s="150"/>
      <c r="AG13" s="91">
        <v>0</v>
      </c>
      <c r="AH13" s="91"/>
      <c r="AI13" s="150"/>
      <c r="AJ13" s="96">
        <f t="shared" si="3"/>
        <v>0</v>
      </c>
      <c r="AK13" s="152"/>
    </row>
    <row r="14" spans="1:37" ht="12.75" hidden="1">
      <c r="A14">
        <f t="shared" si="4"/>
        <v>12</v>
      </c>
      <c r="B14" s="43" t="s">
        <v>85</v>
      </c>
      <c r="C14" s="11">
        <f t="shared" si="0"/>
        <v>88</v>
      </c>
      <c r="D14" s="15"/>
      <c r="E14" s="15"/>
      <c r="F14" s="117">
        <v>0</v>
      </c>
      <c r="G14" s="93"/>
      <c r="H14" s="93"/>
      <c r="I14" s="80">
        <v>0</v>
      </c>
      <c r="J14" s="93"/>
      <c r="K14" s="93"/>
      <c r="L14" s="79">
        <v>0</v>
      </c>
      <c r="M14" s="93"/>
      <c r="N14" s="93"/>
      <c r="O14" s="80">
        <v>0</v>
      </c>
      <c r="P14" s="93"/>
      <c r="Q14" s="93"/>
      <c r="R14" s="79">
        <v>0</v>
      </c>
      <c r="S14" s="93">
        <v>35</v>
      </c>
      <c r="T14" s="124">
        <v>53</v>
      </c>
      <c r="U14" s="80">
        <f>+S14+T14</f>
        <v>88</v>
      </c>
      <c r="V14" s="93"/>
      <c r="W14" s="124"/>
      <c r="X14" s="79">
        <v>0</v>
      </c>
      <c r="Y14" s="93"/>
      <c r="Z14" s="124"/>
      <c r="AA14" s="91">
        <v>0</v>
      </c>
      <c r="AB14" s="91"/>
      <c r="AC14" s="150"/>
      <c r="AD14" s="96">
        <v>0</v>
      </c>
      <c r="AE14" s="91"/>
      <c r="AF14" s="150"/>
      <c r="AG14" s="91">
        <v>0</v>
      </c>
      <c r="AH14" s="91"/>
      <c r="AI14" s="150"/>
      <c r="AJ14" s="96">
        <f t="shared" si="3"/>
        <v>0</v>
      </c>
      <c r="AK14" s="152"/>
    </row>
    <row r="15" spans="1:37" ht="12.75" hidden="1">
      <c r="A15">
        <f t="shared" si="4"/>
        <v>13</v>
      </c>
      <c r="B15" s="43" t="s">
        <v>74</v>
      </c>
      <c r="C15" s="11">
        <f t="shared" si="0"/>
        <v>88</v>
      </c>
      <c r="D15" s="15"/>
      <c r="E15" s="15"/>
      <c r="F15" s="117">
        <v>0</v>
      </c>
      <c r="G15" s="93"/>
      <c r="H15" s="93"/>
      <c r="I15" s="80">
        <v>0</v>
      </c>
      <c r="J15" s="93"/>
      <c r="K15" s="93"/>
      <c r="L15" s="79">
        <v>0</v>
      </c>
      <c r="M15" s="93"/>
      <c r="N15" s="93"/>
      <c r="O15" s="80">
        <v>0</v>
      </c>
      <c r="P15" s="93">
        <v>33</v>
      </c>
      <c r="Q15" s="124">
        <v>55</v>
      </c>
      <c r="R15" s="79">
        <f>+P15+Q15</f>
        <v>88</v>
      </c>
      <c r="S15" s="93"/>
      <c r="T15" s="124"/>
      <c r="U15" s="80">
        <v>0</v>
      </c>
      <c r="V15" s="93"/>
      <c r="W15" s="124"/>
      <c r="X15" s="79">
        <v>0</v>
      </c>
      <c r="Y15" s="93"/>
      <c r="Z15" s="124"/>
      <c r="AA15" s="91">
        <v>0</v>
      </c>
      <c r="AB15" s="91"/>
      <c r="AC15" s="150"/>
      <c r="AD15" s="96">
        <v>0</v>
      </c>
      <c r="AE15" s="91"/>
      <c r="AF15" s="150"/>
      <c r="AG15" s="91">
        <v>0</v>
      </c>
      <c r="AH15" s="91"/>
      <c r="AI15" s="150"/>
      <c r="AJ15" s="96">
        <f t="shared" si="3"/>
        <v>0</v>
      </c>
      <c r="AK15" s="152"/>
    </row>
    <row r="16" spans="1:37" ht="12.75" hidden="1">
      <c r="A16">
        <v>14</v>
      </c>
      <c r="B16" s="43" t="s">
        <v>77</v>
      </c>
      <c r="C16" s="11">
        <f t="shared" si="0"/>
        <v>87</v>
      </c>
      <c r="D16" s="15"/>
      <c r="E16" s="15"/>
      <c r="F16" s="117">
        <v>0</v>
      </c>
      <c r="G16" s="93"/>
      <c r="H16" s="93"/>
      <c r="I16" s="80">
        <v>0</v>
      </c>
      <c r="J16" s="93"/>
      <c r="K16" s="93"/>
      <c r="L16" s="79">
        <v>0</v>
      </c>
      <c r="M16" s="93"/>
      <c r="N16" s="93"/>
      <c r="O16" s="80">
        <v>0</v>
      </c>
      <c r="P16" s="93"/>
      <c r="Q16" s="93"/>
      <c r="R16" s="79">
        <v>0</v>
      </c>
      <c r="S16" s="93">
        <v>36</v>
      </c>
      <c r="T16" s="124">
        <v>51</v>
      </c>
      <c r="U16" s="80">
        <f>+S16+T16</f>
        <v>87</v>
      </c>
      <c r="V16" s="93"/>
      <c r="W16" s="124"/>
      <c r="X16" s="79">
        <v>0</v>
      </c>
      <c r="Y16" s="93"/>
      <c r="Z16" s="124"/>
      <c r="AA16" s="91">
        <v>0</v>
      </c>
      <c r="AB16" s="91"/>
      <c r="AC16" s="150"/>
      <c r="AD16" s="96">
        <v>0</v>
      </c>
      <c r="AE16" s="91"/>
      <c r="AF16" s="150"/>
      <c r="AG16" s="91">
        <v>0</v>
      </c>
      <c r="AH16" s="91"/>
      <c r="AI16" s="150"/>
      <c r="AJ16" s="96">
        <f t="shared" si="3"/>
        <v>0</v>
      </c>
      <c r="AK16" s="152"/>
    </row>
    <row r="17" spans="1:37" ht="12.75" hidden="1">
      <c r="A17">
        <v>15</v>
      </c>
      <c r="B17" s="63" t="s">
        <v>156</v>
      </c>
      <c r="C17" s="11">
        <f t="shared" si="0"/>
        <v>0</v>
      </c>
      <c r="F17" s="79">
        <v>0</v>
      </c>
      <c r="G17" s="93"/>
      <c r="H17" s="93"/>
      <c r="I17" s="80">
        <v>0</v>
      </c>
      <c r="J17" s="93"/>
      <c r="K17" s="93"/>
      <c r="L17" s="79">
        <v>0</v>
      </c>
      <c r="M17" s="93"/>
      <c r="N17" s="93"/>
      <c r="O17" s="80">
        <v>0</v>
      </c>
      <c r="P17" s="93"/>
      <c r="Q17" s="93"/>
      <c r="R17" s="79">
        <v>0</v>
      </c>
      <c r="S17" s="93"/>
      <c r="T17" s="93"/>
      <c r="U17" s="80">
        <v>0</v>
      </c>
      <c r="V17" s="93"/>
      <c r="W17" s="93"/>
      <c r="X17" s="79">
        <v>0</v>
      </c>
      <c r="Y17" s="93"/>
      <c r="Z17" s="93"/>
      <c r="AA17" s="91">
        <v>0</v>
      </c>
      <c r="AB17" s="91"/>
      <c r="AC17" s="91"/>
      <c r="AD17" s="96">
        <v>0</v>
      </c>
      <c r="AE17" s="91"/>
      <c r="AF17" s="91"/>
      <c r="AG17" s="91">
        <v>0</v>
      </c>
      <c r="AH17" s="91">
        <v>37</v>
      </c>
      <c r="AI17" s="91">
        <v>57</v>
      </c>
      <c r="AJ17" s="96">
        <v>0</v>
      </c>
      <c r="AK17" s="152"/>
    </row>
    <row r="18" spans="1:37" ht="12.75" hidden="1">
      <c r="A18">
        <v>16</v>
      </c>
      <c r="B18" s="63" t="s">
        <v>161</v>
      </c>
      <c r="C18" s="11">
        <f t="shared" si="0"/>
        <v>0</v>
      </c>
      <c r="F18" s="79">
        <v>0</v>
      </c>
      <c r="G18" s="93"/>
      <c r="H18" s="93"/>
      <c r="I18" s="80">
        <v>0</v>
      </c>
      <c r="J18" s="93"/>
      <c r="K18" s="93"/>
      <c r="L18" s="79">
        <v>0</v>
      </c>
      <c r="M18" s="93"/>
      <c r="N18" s="93"/>
      <c r="O18" s="80">
        <v>0</v>
      </c>
      <c r="P18" s="93"/>
      <c r="Q18" s="93"/>
      <c r="R18" s="79">
        <v>0</v>
      </c>
      <c r="S18" s="93"/>
      <c r="T18" s="93"/>
      <c r="U18" s="80">
        <v>0</v>
      </c>
      <c r="V18" s="93"/>
      <c r="W18" s="93"/>
      <c r="X18" s="79">
        <v>0</v>
      </c>
      <c r="Y18" s="93"/>
      <c r="Z18" s="93"/>
      <c r="AA18" s="91">
        <v>0</v>
      </c>
      <c r="AB18" s="91"/>
      <c r="AC18" s="91"/>
      <c r="AD18" s="96">
        <v>0</v>
      </c>
      <c r="AE18" s="91"/>
      <c r="AF18" s="91"/>
      <c r="AG18" s="91">
        <v>0</v>
      </c>
      <c r="AH18" s="91">
        <v>36</v>
      </c>
      <c r="AI18" s="91">
        <v>51</v>
      </c>
      <c r="AJ18" s="96">
        <v>0</v>
      </c>
      <c r="AK18" s="152"/>
    </row>
    <row r="19" spans="1:37" ht="12.75" hidden="1">
      <c r="A19">
        <v>17</v>
      </c>
      <c r="B19" s="63" t="s">
        <v>70</v>
      </c>
      <c r="C19" s="11">
        <f t="shared" si="0"/>
        <v>0</v>
      </c>
      <c r="F19" s="79">
        <v>0</v>
      </c>
      <c r="G19" s="93"/>
      <c r="H19" s="93"/>
      <c r="I19" s="80">
        <v>0</v>
      </c>
      <c r="J19" s="93"/>
      <c r="K19" s="93"/>
      <c r="L19" s="79">
        <v>0</v>
      </c>
      <c r="M19" s="93"/>
      <c r="N19" s="93"/>
      <c r="O19" s="80">
        <v>0</v>
      </c>
      <c r="P19" s="93"/>
      <c r="Q19" s="93"/>
      <c r="R19" s="79">
        <v>0</v>
      </c>
      <c r="S19" s="93"/>
      <c r="T19" s="93"/>
      <c r="U19" s="80">
        <v>0</v>
      </c>
      <c r="V19" s="93"/>
      <c r="W19" s="93"/>
      <c r="X19" s="79">
        <v>0</v>
      </c>
      <c r="Y19" s="93"/>
      <c r="Z19" s="93"/>
      <c r="AA19" s="91">
        <v>0</v>
      </c>
      <c r="AB19" s="91"/>
      <c r="AC19" s="91"/>
      <c r="AD19" s="96">
        <v>0</v>
      </c>
      <c r="AE19" s="91"/>
      <c r="AF19" s="91"/>
      <c r="AG19" s="91">
        <v>0</v>
      </c>
      <c r="AH19" s="91">
        <v>35</v>
      </c>
      <c r="AI19" s="91">
        <v>56</v>
      </c>
      <c r="AJ19" s="96">
        <v>0</v>
      </c>
      <c r="AK19" s="152"/>
    </row>
    <row r="20" spans="1:37" ht="12.75" hidden="1">
      <c r="A20">
        <v>18</v>
      </c>
      <c r="B20" s="67" t="s">
        <v>40</v>
      </c>
      <c r="C20" s="66">
        <f t="shared" si="0"/>
        <v>0</v>
      </c>
      <c r="D20" s="14"/>
      <c r="E20" s="14"/>
      <c r="F20" s="88">
        <v>0</v>
      </c>
      <c r="G20" s="145"/>
      <c r="H20" s="145"/>
      <c r="I20" s="99">
        <v>0</v>
      </c>
      <c r="J20" s="145"/>
      <c r="K20" s="145"/>
      <c r="L20" s="88">
        <v>0</v>
      </c>
      <c r="M20" s="145"/>
      <c r="N20" s="145"/>
      <c r="O20" s="99">
        <v>0</v>
      </c>
      <c r="P20" s="145"/>
      <c r="Q20" s="145"/>
      <c r="R20" s="88">
        <v>0</v>
      </c>
      <c r="S20" s="145"/>
      <c r="T20" s="145"/>
      <c r="U20" s="99">
        <v>0</v>
      </c>
      <c r="V20" s="145"/>
      <c r="W20" s="145"/>
      <c r="X20" s="88">
        <v>0</v>
      </c>
      <c r="Y20" s="145"/>
      <c r="Z20" s="145"/>
      <c r="AA20" s="153">
        <v>0</v>
      </c>
      <c r="AB20" s="153"/>
      <c r="AC20" s="153"/>
      <c r="AD20" s="154">
        <v>0</v>
      </c>
      <c r="AE20" s="153"/>
      <c r="AF20" s="153"/>
      <c r="AG20" s="153">
        <v>0</v>
      </c>
      <c r="AH20" s="153">
        <v>31</v>
      </c>
      <c r="AI20" s="153">
        <v>50</v>
      </c>
      <c r="AJ20" s="154">
        <v>0</v>
      </c>
      <c r="AK20" s="152"/>
    </row>
    <row r="21" spans="6:30" ht="12.75"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6"/>
      <c r="AC21" s="6"/>
      <c r="AD21" s="6"/>
    </row>
  </sheetData>
  <printOptions/>
  <pageMargins left="0.25" right="0.2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2"/>
  <sheetViews>
    <sheetView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18.140625" style="0" customWidth="1"/>
    <col min="3" max="3" width="7.28125" style="0" customWidth="1"/>
    <col min="4" max="5" width="4.7109375" style="0" hidden="1" customWidth="1"/>
    <col min="6" max="6" width="6.7109375" style="0" customWidth="1"/>
    <col min="7" max="8" width="4.7109375" style="0" hidden="1" customWidth="1"/>
    <col min="9" max="9" width="6.7109375" style="0" customWidth="1"/>
    <col min="10" max="11" width="4.7109375" style="0" hidden="1" customWidth="1"/>
    <col min="12" max="12" width="6.7109375" style="0" customWidth="1"/>
  </cols>
  <sheetData>
    <row r="1" spans="2:13" ht="15.75">
      <c r="B1" s="18" t="s">
        <v>117</v>
      </c>
      <c r="C1" s="78"/>
      <c r="D1" s="20"/>
      <c r="E1" s="21"/>
      <c r="F1" s="157" t="s">
        <v>131</v>
      </c>
      <c r="G1" s="158"/>
      <c r="H1" s="39"/>
      <c r="I1" s="102" t="s">
        <v>140</v>
      </c>
      <c r="J1" s="158"/>
      <c r="K1" s="39"/>
      <c r="L1" s="71" t="s">
        <v>157</v>
      </c>
      <c r="M1" s="156"/>
    </row>
    <row r="2" spans="2:12" ht="12.75">
      <c r="B2" s="3" t="s">
        <v>0</v>
      </c>
      <c r="C2" s="47" t="s">
        <v>50</v>
      </c>
      <c r="D2" s="159" t="s">
        <v>1</v>
      </c>
      <c r="E2" s="160" t="s">
        <v>2</v>
      </c>
      <c r="F2" s="47" t="s">
        <v>82</v>
      </c>
      <c r="G2" s="101" t="s">
        <v>1</v>
      </c>
      <c r="H2" s="66" t="s">
        <v>2</v>
      </c>
      <c r="I2" s="161" t="s">
        <v>82</v>
      </c>
      <c r="J2" s="101" t="s">
        <v>1</v>
      </c>
      <c r="K2" s="66" t="s">
        <v>2</v>
      </c>
      <c r="L2" s="161" t="s">
        <v>82</v>
      </c>
    </row>
    <row r="3" spans="1:12" ht="12.75">
      <c r="A3">
        <f>-2+ROW(A3)</f>
        <v>1</v>
      </c>
      <c r="B3" s="42" t="s">
        <v>44</v>
      </c>
      <c r="C3" s="45">
        <f aca="true" t="shared" si="0" ref="C3:C12">F3+I3+L3</f>
        <v>279</v>
      </c>
      <c r="D3" s="59">
        <v>33</v>
      </c>
      <c r="E3" s="34">
        <v>52</v>
      </c>
      <c r="F3" s="75">
        <f aca="true" t="shared" si="1" ref="F3:F12">+D3+E3</f>
        <v>85</v>
      </c>
      <c r="G3" s="137">
        <v>38</v>
      </c>
      <c r="H3" s="113">
        <v>60</v>
      </c>
      <c r="I3" s="115">
        <f aca="true" t="shared" si="2" ref="I3:I12">+G3+H3</f>
        <v>98</v>
      </c>
      <c r="J3" s="137">
        <v>38</v>
      </c>
      <c r="K3" s="113">
        <v>58</v>
      </c>
      <c r="L3" s="115">
        <f aca="true" t="shared" si="3" ref="L3:L12">+J3+K3</f>
        <v>96</v>
      </c>
    </row>
    <row r="4" spans="1:12" ht="12.75">
      <c r="A4">
        <f aca="true" t="shared" si="4" ref="A4:A12">-2+ROW(A4)</f>
        <v>2</v>
      </c>
      <c r="B4" s="43" t="s">
        <v>77</v>
      </c>
      <c r="C4" s="46">
        <f>F4+I4+L4</f>
        <v>276</v>
      </c>
      <c r="D4" s="12">
        <v>37</v>
      </c>
      <c r="E4" s="15">
        <v>50</v>
      </c>
      <c r="F4" s="79">
        <f t="shared" si="1"/>
        <v>87</v>
      </c>
      <c r="G4" s="87">
        <v>40</v>
      </c>
      <c r="H4" s="84">
        <v>58</v>
      </c>
      <c r="I4" s="118">
        <f t="shared" si="2"/>
        <v>98</v>
      </c>
      <c r="J4" s="87">
        <v>35</v>
      </c>
      <c r="K4" s="84">
        <v>56</v>
      </c>
      <c r="L4" s="118">
        <f t="shared" si="3"/>
        <v>91</v>
      </c>
    </row>
    <row r="5" spans="1:12" ht="12.75">
      <c r="A5">
        <f t="shared" si="4"/>
        <v>3</v>
      </c>
      <c r="B5" s="43" t="s">
        <v>35</v>
      </c>
      <c r="C5" s="46">
        <f t="shared" si="0"/>
        <v>271</v>
      </c>
      <c r="D5" s="12">
        <v>30</v>
      </c>
      <c r="E5" s="15">
        <v>53</v>
      </c>
      <c r="F5" s="79">
        <f t="shared" si="1"/>
        <v>83</v>
      </c>
      <c r="G5" s="87">
        <v>37</v>
      </c>
      <c r="H5" s="84">
        <v>57</v>
      </c>
      <c r="I5" s="118">
        <f t="shared" si="2"/>
        <v>94</v>
      </c>
      <c r="J5" s="87">
        <v>37</v>
      </c>
      <c r="K5" s="84">
        <v>57</v>
      </c>
      <c r="L5" s="118">
        <f t="shared" si="3"/>
        <v>94</v>
      </c>
    </row>
    <row r="6" spans="1:12" ht="12.75">
      <c r="A6">
        <f t="shared" si="4"/>
        <v>4</v>
      </c>
      <c r="B6" s="43" t="s">
        <v>115</v>
      </c>
      <c r="C6" s="46">
        <f t="shared" si="0"/>
        <v>195</v>
      </c>
      <c r="D6" s="12">
        <v>38</v>
      </c>
      <c r="E6" s="6">
        <v>57</v>
      </c>
      <c r="F6" s="79">
        <f t="shared" si="1"/>
        <v>95</v>
      </c>
      <c r="G6" s="87"/>
      <c r="H6" s="80"/>
      <c r="I6" s="118">
        <f t="shared" si="2"/>
        <v>0</v>
      </c>
      <c r="J6" s="87">
        <v>40</v>
      </c>
      <c r="K6" s="80">
        <v>60</v>
      </c>
      <c r="L6" s="118">
        <f t="shared" si="3"/>
        <v>100</v>
      </c>
    </row>
    <row r="7" spans="1:12" ht="12.75">
      <c r="A7">
        <f t="shared" si="4"/>
        <v>5</v>
      </c>
      <c r="B7" s="44" t="s">
        <v>96</v>
      </c>
      <c r="C7" s="47">
        <f t="shared" si="0"/>
        <v>176</v>
      </c>
      <c r="D7" s="13">
        <v>31</v>
      </c>
      <c r="E7" s="17">
        <v>54</v>
      </c>
      <c r="F7" s="88">
        <f t="shared" si="1"/>
        <v>85</v>
      </c>
      <c r="G7" s="140"/>
      <c r="H7" s="128"/>
      <c r="I7" s="162">
        <f t="shared" si="2"/>
        <v>0</v>
      </c>
      <c r="J7" s="140">
        <v>36</v>
      </c>
      <c r="K7" s="128">
        <v>55</v>
      </c>
      <c r="L7" s="162">
        <f t="shared" si="3"/>
        <v>91</v>
      </c>
    </row>
    <row r="8" spans="1:12" ht="12.75" hidden="1">
      <c r="A8">
        <f t="shared" si="4"/>
        <v>6</v>
      </c>
      <c r="B8" s="43" t="s">
        <v>118</v>
      </c>
      <c r="C8" s="46">
        <f t="shared" si="0"/>
        <v>100</v>
      </c>
      <c r="D8" s="12">
        <v>40</v>
      </c>
      <c r="E8" s="6">
        <v>60</v>
      </c>
      <c r="F8" s="79">
        <f t="shared" si="1"/>
        <v>100</v>
      </c>
      <c r="G8" s="87"/>
      <c r="H8" s="80"/>
      <c r="I8" s="118">
        <f t="shared" si="2"/>
        <v>0</v>
      </c>
      <c r="J8" s="87"/>
      <c r="K8" s="80"/>
      <c r="L8" s="118">
        <f t="shared" si="3"/>
        <v>0</v>
      </c>
    </row>
    <row r="9" spans="1:12" ht="12.75" hidden="1">
      <c r="A9">
        <f t="shared" si="4"/>
        <v>7</v>
      </c>
      <c r="B9" s="43" t="s">
        <v>86</v>
      </c>
      <c r="C9" s="46">
        <f t="shared" si="0"/>
        <v>94</v>
      </c>
      <c r="D9" s="12">
        <v>36</v>
      </c>
      <c r="E9" s="6">
        <v>58</v>
      </c>
      <c r="F9" s="79">
        <f t="shared" si="1"/>
        <v>94</v>
      </c>
      <c r="G9" s="87"/>
      <c r="H9" s="80"/>
      <c r="I9" s="118">
        <f t="shared" si="2"/>
        <v>0</v>
      </c>
      <c r="J9" s="87"/>
      <c r="K9" s="80"/>
      <c r="L9" s="118">
        <f t="shared" si="3"/>
        <v>0</v>
      </c>
    </row>
    <row r="10" spans="1:12" ht="12.75" hidden="1">
      <c r="A10">
        <f t="shared" si="4"/>
        <v>8</v>
      </c>
      <c r="B10" s="43" t="s">
        <v>120</v>
      </c>
      <c r="C10" s="46">
        <f t="shared" si="0"/>
        <v>90</v>
      </c>
      <c r="D10" s="12">
        <v>35</v>
      </c>
      <c r="E10" s="15">
        <v>55</v>
      </c>
      <c r="F10" s="79">
        <f t="shared" si="1"/>
        <v>90</v>
      </c>
      <c r="G10" s="87"/>
      <c r="H10" s="84"/>
      <c r="I10" s="118">
        <f t="shared" si="2"/>
        <v>0</v>
      </c>
      <c r="J10" s="87"/>
      <c r="K10" s="84"/>
      <c r="L10" s="118">
        <f t="shared" si="3"/>
        <v>0</v>
      </c>
    </row>
    <row r="11" spans="1:12" ht="12.75" hidden="1">
      <c r="A11">
        <f t="shared" si="4"/>
        <v>9</v>
      </c>
      <c r="B11" s="43" t="s">
        <v>119</v>
      </c>
      <c r="C11" s="46">
        <f t="shared" si="0"/>
        <v>88</v>
      </c>
      <c r="D11" s="12">
        <v>32</v>
      </c>
      <c r="E11" s="15">
        <v>56</v>
      </c>
      <c r="F11" s="79">
        <f t="shared" si="1"/>
        <v>88</v>
      </c>
      <c r="G11" s="87"/>
      <c r="H11" s="84"/>
      <c r="I11" s="118">
        <f t="shared" si="2"/>
        <v>0</v>
      </c>
      <c r="J11" s="87"/>
      <c r="K11" s="84"/>
      <c r="L11" s="118">
        <f t="shared" si="3"/>
        <v>0</v>
      </c>
    </row>
    <row r="12" spans="1:12" ht="12.75" hidden="1">
      <c r="A12">
        <f t="shared" si="4"/>
        <v>10</v>
      </c>
      <c r="B12" s="44" t="s">
        <v>121</v>
      </c>
      <c r="C12" s="47">
        <f t="shared" si="0"/>
        <v>85</v>
      </c>
      <c r="D12" s="13">
        <v>34</v>
      </c>
      <c r="E12" s="17">
        <v>51</v>
      </c>
      <c r="F12" s="88">
        <f t="shared" si="1"/>
        <v>85</v>
      </c>
      <c r="G12" s="140"/>
      <c r="H12" s="128"/>
      <c r="I12" s="162">
        <f t="shared" si="2"/>
        <v>0</v>
      </c>
      <c r="J12" s="140"/>
      <c r="K12" s="128"/>
      <c r="L12" s="162">
        <f t="shared" si="3"/>
        <v>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K30"/>
  <sheetViews>
    <sheetView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18.57421875" style="0" customWidth="1"/>
    <col min="3" max="3" width="6.28125" style="8" customWidth="1"/>
    <col min="4" max="5" width="6.7109375" style="6" hidden="1" customWidth="1"/>
    <col min="6" max="6" width="6.7109375" style="6" customWidth="1"/>
    <col min="7" max="8" width="6.7109375" style="6" hidden="1" customWidth="1"/>
    <col min="9" max="9" width="6.7109375" style="6" customWidth="1"/>
    <col min="10" max="11" width="6.7109375" style="6" hidden="1" customWidth="1"/>
    <col min="12" max="12" width="6.7109375" style="6" customWidth="1"/>
    <col min="13" max="14" width="6.7109375" style="6" hidden="1" customWidth="1"/>
    <col min="15" max="15" width="6.7109375" style="6" customWidth="1"/>
    <col min="16" max="17" width="6.7109375" style="6" hidden="1" customWidth="1"/>
    <col min="18" max="18" width="6.7109375" style="0" customWidth="1"/>
    <col min="19" max="20" width="6.7109375" style="0" hidden="1" customWidth="1"/>
    <col min="21" max="21" width="6.7109375" style="0" customWidth="1"/>
    <col min="22" max="23" width="6.7109375" style="0" hidden="1" customWidth="1"/>
    <col min="24" max="24" width="6.7109375" style="0" customWidth="1"/>
    <col min="25" max="26" width="6.7109375" style="0" hidden="1" customWidth="1"/>
    <col min="27" max="27" width="6.7109375" style="0" customWidth="1"/>
    <col min="28" max="29" width="4.7109375" style="0" hidden="1" customWidth="1"/>
    <col min="30" max="30" width="6.7109375" style="0" customWidth="1"/>
    <col min="31" max="32" width="4.7109375" style="0" hidden="1" customWidth="1"/>
    <col min="33" max="33" width="6.7109375" style="0" customWidth="1"/>
    <col min="34" max="35" width="4.7109375" style="0" hidden="1" customWidth="1"/>
    <col min="36" max="36" width="6.7109375" style="0" customWidth="1"/>
    <col min="37" max="37" width="6.57421875" style="0" hidden="1" customWidth="1"/>
    <col min="38" max="38" width="6.57421875" style="0" customWidth="1"/>
    <col min="39" max="47" width="4.7109375" style="0" customWidth="1"/>
  </cols>
  <sheetData>
    <row r="1" spans="2:37" ht="15.75">
      <c r="B1" s="18" t="s">
        <v>63</v>
      </c>
      <c r="C1" s="7"/>
      <c r="E1" s="21"/>
      <c r="F1" s="55" t="s">
        <v>124</v>
      </c>
      <c r="G1" s="36"/>
      <c r="H1" s="39"/>
      <c r="I1" s="55" t="s">
        <v>125</v>
      </c>
      <c r="J1" s="36"/>
      <c r="K1" s="56"/>
      <c r="L1" s="57" t="s">
        <v>126</v>
      </c>
      <c r="M1" s="36"/>
      <c r="N1" s="56"/>
      <c r="O1" s="57" t="s">
        <v>132</v>
      </c>
      <c r="P1" s="36"/>
      <c r="Q1" s="56"/>
      <c r="R1" s="57" t="s">
        <v>133</v>
      </c>
      <c r="S1" s="49"/>
      <c r="T1" s="56"/>
      <c r="U1" s="57" t="s">
        <v>134</v>
      </c>
      <c r="V1" s="49"/>
      <c r="W1" s="56"/>
      <c r="X1" s="57" t="s">
        <v>130</v>
      </c>
      <c r="Y1" s="49"/>
      <c r="Z1" s="56"/>
      <c r="AA1" s="57" t="s">
        <v>131</v>
      </c>
      <c r="AB1" s="49"/>
      <c r="AC1" s="56"/>
      <c r="AD1" s="69" t="s">
        <v>140</v>
      </c>
      <c r="AE1" s="49"/>
      <c r="AF1" s="56"/>
      <c r="AG1" s="57" t="s">
        <v>155</v>
      </c>
      <c r="AH1" s="49"/>
      <c r="AI1" s="56"/>
      <c r="AJ1" s="57" t="s">
        <v>157</v>
      </c>
      <c r="AK1" s="49"/>
    </row>
    <row r="2" spans="2:36" ht="12.75">
      <c r="B2" s="3" t="s">
        <v>0</v>
      </c>
      <c r="C2" s="8" t="s">
        <v>50</v>
      </c>
      <c r="D2" s="22" t="s">
        <v>1</v>
      </c>
      <c r="E2" s="11" t="s">
        <v>2</v>
      </c>
      <c r="F2" s="46" t="s">
        <v>82</v>
      </c>
      <c r="G2" s="11" t="s">
        <v>1</v>
      </c>
      <c r="H2" s="11" t="s">
        <v>2</v>
      </c>
      <c r="I2" s="46" t="s">
        <v>82</v>
      </c>
      <c r="J2" s="11" t="s">
        <v>1</v>
      </c>
      <c r="K2" s="11" t="s">
        <v>2</v>
      </c>
      <c r="L2" s="46" t="s">
        <v>82</v>
      </c>
      <c r="M2" s="11" t="s">
        <v>1</v>
      </c>
      <c r="N2" s="11" t="s">
        <v>2</v>
      </c>
      <c r="O2" s="46" t="s">
        <v>82</v>
      </c>
      <c r="P2" s="11" t="s">
        <v>1</v>
      </c>
      <c r="Q2" s="11" t="s">
        <v>2</v>
      </c>
      <c r="R2" s="46" t="s">
        <v>82</v>
      </c>
      <c r="S2" s="11" t="s">
        <v>1</v>
      </c>
      <c r="T2" s="11" t="s">
        <v>2</v>
      </c>
      <c r="U2" s="46" t="s">
        <v>82</v>
      </c>
      <c r="V2" s="11" t="s">
        <v>1</v>
      </c>
      <c r="W2" s="11" t="s">
        <v>2</v>
      </c>
      <c r="X2" s="46" t="s">
        <v>82</v>
      </c>
      <c r="Y2" s="11" t="s">
        <v>1</v>
      </c>
      <c r="Z2" s="11" t="s">
        <v>2</v>
      </c>
      <c r="AA2" s="46" t="s">
        <v>82</v>
      </c>
      <c r="AB2" s="11" t="s">
        <v>1</v>
      </c>
      <c r="AC2" s="11" t="s">
        <v>2</v>
      </c>
      <c r="AD2" s="25" t="s">
        <v>82</v>
      </c>
      <c r="AE2" s="22" t="s">
        <v>1</v>
      </c>
      <c r="AF2" s="11" t="s">
        <v>2</v>
      </c>
      <c r="AG2" s="46" t="s">
        <v>82</v>
      </c>
      <c r="AH2" s="11" t="s">
        <v>1</v>
      </c>
      <c r="AI2" s="11" t="s">
        <v>2</v>
      </c>
      <c r="AJ2" s="46" t="s">
        <v>82</v>
      </c>
    </row>
    <row r="3" spans="1:37" ht="12.75">
      <c r="A3">
        <f>-2+ROW(A3)</f>
        <v>1</v>
      </c>
      <c r="B3" s="42" t="s">
        <v>17</v>
      </c>
      <c r="C3" s="45">
        <f>F3+I3+L3+O3+R3+U3+X3+AA3+AD3+AG3+AJ3-AK3</f>
        <v>684</v>
      </c>
      <c r="D3" s="27">
        <v>40</v>
      </c>
      <c r="E3" s="27">
        <v>55</v>
      </c>
      <c r="F3" s="76">
        <v>95</v>
      </c>
      <c r="G3" s="76">
        <v>38</v>
      </c>
      <c r="H3" s="76">
        <v>60</v>
      </c>
      <c r="I3" s="75">
        <v>98</v>
      </c>
      <c r="J3" s="142">
        <v>34</v>
      </c>
      <c r="K3" s="143">
        <v>60</v>
      </c>
      <c r="L3" s="148">
        <f aca="true" t="shared" si="0" ref="L3:L11">+J3+K3</f>
        <v>94</v>
      </c>
      <c r="M3" s="142">
        <v>40</v>
      </c>
      <c r="N3" s="143">
        <v>60</v>
      </c>
      <c r="O3" s="75">
        <f aca="true" t="shared" si="1" ref="O3:O11">+M3+N3</f>
        <v>100</v>
      </c>
      <c r="P3" s="76">
        <v>40</v>
      </c>
      <c r="Q3" s="113">
        <v>58</v>
      </c>
      <c r="R3" s="76">
        <f aca="true" t="shared" si="2" ref="R3:R11">+P3+Q3</f>
        <v>98</v>
      </c>
      <c r="S3" s="142">
        <v>35</v>
      </c>
      <c r="T3" s="143">
        <v>60</v>
      </c>
      <c r="U3" s="147">
        <f aca="true" t="shared" si="3" ref="U3:U12">+S3+T3</f>
        <v>95</v>
      </c>
      <c r="V3" s="142">
        <v>35</v>
      </c>
      <c r="W3" s="143">
        <v>58</v>
      </c>
      <c r="X3" s="148">
        <f aca="true" t="shared" si="4" ref="X3:X9">+V3+W3</f>
        <v>93</v>
      </c>
      <c r="Y3" s="142">
        <v>38</v>
      </c>
      <c r="Z3" s="143">
        <v>60</v>
      </c>
      <c r="AA3" s="75">
        <f aca="true" t="shared" si="5" ref="AA3:AA10">+Y3+Z3</f>
        <v>98</v>
      </c>
      <c r="AB3" s="76">
        <v>40</v>
      </c>
      <c r="AC3" s="113">
        <v>58</v>
      </c>
      <c r="AD3" s="76">
        <f aca="true" t="shared" si="6" ref="AD3:AD11">+AB3+AC3</f>
        <v>98</v>
      </c>
      <c r="AE3" s="142">
        <v>40</v>
      </c>
      <c r="AF3" s="143">
        <v>55</v>
      </c>
      <c r="AG3" s="147">
        <f aca="true" t="shared" si="7" ref="AG3:AG12">+AE3+AF3</f>
        <v>95</v>
      </c>
      <c r="AH3" s="142">
        <v>40</v>
      </c>
      <c r="AI3" s="143">
        <v>57</v>
      </c>
      <c r="AJ3" s="75">
        <f aca="true" t="shared" si="8" ref="AJ3:AJ30">+AH3+AI3</f>
        <v>97</v>
      </c>
      <c r="AK3">
        <f>94+95+93+95</f>
        <v>377</v>
      </c>
    </row>
    <row r="4" spans="1:37" ht="12.75">
      <c r="A4">
        <f aca="true" t="shared" si="9" ref="A4:A21">-2+ROW(A4)</f>
        <v>2</v>
      </c>
      <c r="B4" s="43" t="s">
        <v>55</v>
      </c>
      <c r="C4" s="46">
        <f aca="true" t="shared" si="10" ref="C4:C30">F4+I4+L4+O4+R4+U4+X4+AA4+AD4+AG4+AJ4-AK4</f>
        <v>661</v>
      </c>
      <c r="D4" s="6">
        <v>34</v>
      </c>
      <c r="E4" s="6">
        <v>57</v>
      </c>
      <c r="F4" s="80">
        <v>91</v>
      </c>
      <c r="G4" s="80">
        <v>40</v>
      </c>
      <c r="H4" s="80">
        <v>55</v>
      </c>
      <c r="I4" s="79">
        <v>95</v>
      </c>
      <c r="J4" s="93">
        <v>37</v>
      </c>
      <c r="K4" s="124">
        <v>54</v>
      </c>
      <c r="L4" s="91">
        <f t="shared" si="0"/>
        <v>91</v>
      </c>
      <c r="M4" s="93">
        <v>40</v>
      </c>
      <c r="N4" s="124">
        <v>58</v>
      </c>
      <c r="O4" s="79">
        <f t="shared" si="1"/>
        <v>98</v>
      </c>
      <c r="P4" s="80">
        <v>40</v>
      </c>
      <c r="Q4" s="84">
        <v>56</v>
      </c>
      <c r="R4" s="80">
        <f t="shared" si="2"/>
        <v>96</v>
      </c>
      <c r="S4" s="93">
        <v>34</v>
      </c>
      <c r="T4" s="124">
        <v>55</v>
      </c>
      <c r="U4" s="96">
        <f t="shared" si="3"/>
        <v>89</v>
      </c>
      <c r="V4" s="93">
        <v>37</v>
      </c>
      <c r="W4" s="124">
        <v>57</v>
      </c>
      <c r="X4" s="80">
        <f t="shared" si="4"/>
        <v>94</v>
      </c>
      <c r="Y4" s="80">
        <v>36</v>
      </c>
      <c r="Z4" s="84">
        <v>56</v>
      </c>
      <c r="AA4" s="79">
        <f t="shared" si="5"/>
        <v>92</v>
      </c>
      <c r="AB4" s="93">
        <v>38</v>
      </c>
      <c r="AC4" s="124">
        <v>52</v>
      </c>
      <c r="AD4" s="91">
        <f t="shared" si="6"/>
        <v>90</v>
      </c>
      <c r="AE4" s="93">
        <v>37</v>
      </c>
      <c r="AF4" s="124">
        <v>58</v>
      </c>
      <c r="AG4" s="79">
        <f t="shared" si="7"/>
        <v>95</v>
      </c>
      <c r="AH4" s="93">
        <v>35</v>
      </c>
      <c r="AI4" s="124">
        <v>51</v>
      </c>
      <c r="AJ4" s="96">
        <f t="shared" si="8"/>
        <v>86</v>
      </c>
      <c r="AK4">
        <f>91+89+90+86</f>
        <v>356</v>
      </c>
    </row>
    <row r="5" spans="1:37" ht="12.75">
      <c r="A5">
        <f t="shared" si="9"/>
        <v>3</v>
      </c>
      <c r="B5" s="43" t="s">
        <v>22</v>
      </c>
      <c r="C5" s="46">
        <f t="shared" si="10"/>
        <v>657</v>
      </c>
      <c r="D5" s="6">
        <v>32</v>
      </c>
      <c r="E5" s="6">
        <v>53</v>
      </c>
      <c r="F5" s="91">
        <v>85</v>
      </c>
      <c r="G5" s="93">
        <v>32</v>
      </c>
      <c r="H5" s="93">
        <v>56</v>
      </c>
      <c r="I5" s="96">
        <v>88</v>
      </c>
      <c r="J5" s="93">
        <v>40</v>
      </c>
      <c r="K5" s="124">
        <v>55</v>
      </c>
      <c r="L5" s="80">
        <f t="shared" si="0"/>
        <v>95</v>
      </c>
      <c r="M5" s="93">
        <v>37</v>
      </c>
      <c r="N5" s="124">
        <v>57</v>
      </c>
      <c r="O5" s="79">
        <f t="shared" si="1"/>
        <v>94</v>
      </c>
      <c r="P5" s="93">
        <v>38</v>
      </c>
      <c r="Q5" s="124">
        <v>55</v>
      </c>
      <c r="R5" s="80">
        <f t="shared" si="2"/>
        <v>93</v>
      </c>
      <c r="S5" s="93">
        <v>38</v>
      </c>
      <c r="T5" s="124">
        <v>57</v>
      </c>
      <c r="U5" s="79">
        <f t="shared" si="3"/>
        <v>95</v>
      </c>
      <c r="V5" s="93">
        <v>31</v>
      </c>
      <c r="W5" s="124">
        <v>55</v>
      </c>
      <c r="X5" s="91">
        <f t="shared" si="4"/>
        <v>86</v>
      </c>
      <c r="Y5" s="93">
        <v>35</v>
      </c>
      <c r="Z5" s="124">
        <v>58</v>
      </c>
      <c r="AA5" s="79">
        <f t="shared" si="5"/>
        <v>93</v>
      </c>
      <c r="AB5" s="93">
        <v>36</v>
      </c>
      <c r="AC5" s="124">
        <v>54</v>
      </c>
      <c r="AD5" s="80">
        <f t="shared" si="6"/>
        <v>90</v>
      </c>
      <c r="AE5" s="93">
        <v>37</v>
      </c>
      <c r="AF5" s="124">
        <v>60</v>
      </c>
      <c r="AG5" s="79">
        <f t="shared" si="7"/>
        <v>97</v>
      </c>
      <c r="AH5" s="93">
        <v>35</v>
      </c>
      <c r="AI5" s="124">
        <v>45</v>
      </c>
      <c r="AJ5" s="96">
        <f t="shared" si="8"/>
        <v>80</v>
      </c>
      <c r="AK5">
        <f>85+88+86+80</f>
        <v>339</v>
      </c>
    </row>
    <row r="6" spans="1:37" ht="12.75">
      <c r="A6">
        <f t="shared" si="9"/>
        <v>4</v>
      </c>
      <c r="B6" s="43" t="s">
        <v>20</v>
      </c>
      <c r="C6" s="46">
        <f t="shared" si="10"/>
        <v>637</v>
      </c>
      <c r="D6" s="6">
        <v>37</v>
      </c>
      <c r="E6" s="6">
        <v>58</v>
      </c>
      <c r="F6" s="80">
        <v>95</v>
      </c>
      <c r="G6" s="93"/>
      <c r="H6" s="93"/>
      <c r="I6" s="96">
        <v>0</v>
      </c>
      <c r="J6" s="93">
        <v>33</v>
      </c>
      <c r="K6" s="124">
        <v>51</v>
      </c>
      <c r="L6" s="80">
        <f t="shared" si="0"/>
        <v>84</v>
      </c>
      <c r="M6" s="93">
        <v>38</v>
      </c>
      <c r="N6" s="124">
        <v>55</v>
      </c>
      <c r="O6" s="79">
        <f t="shared" si="1"/>
        <v>93</v>
      </c>
      <c r="P6" s="93">
        <v>35</v>
      </c>
      <c r="Q6" s="124">
        <v>57</v>
      </c>
      <c r="R6" s="80">
        <f t="shared" si="2"/>
        <v>92</v>
      </c>
      <c r="S6" s="93">
        <v>36</v>
      </c>
      <c r="T6" s="124">
        <v>56</v>
      </c>
      <c r="U6" s="79">
        <f t="shared" si="3"/>
        <v>92</v>
      </c>
      <c r="V6" s="93"/>
      <c r="W6" s="124"/>
      <c r="X6" s="91">
        <v>0</v>
      </c>
      <c r="Y6" s="93">
        <v>37</v>
      </c>
      <c r="Z6" s="124">
        <v>57</v>
      </c>
      <c r="AA6" s="79">
        <f>+Y6+Z6</f>
        <v>94</v>
      </c>
      <c r="AB6" s="93"/>
      <c r="AC6" s="124"/>
      <c r="AD6" s="91">
        <v>0</v>
      </c>
      <c r="AE6" s="93">
        <v>35</v>
      </c>
      <c r="AF6" s="124">
        <v>52</v>
      </c>
      <c r="AG6" s="79">
        <f t="shared" si="7"/>
        <v>87</v>
      </c>
      <c r="AH6" s="93">
        <v>34</v>
      </c>
      <c r="AI6" s="124">
        <v>44</v>
      </c>
      <c r="AJ6" s="96">
        <f t="shared" si="8"/>
        <v>78</v>
      </c>
      <c r="AK6" s="163">
        <v>78</v>
      </c>
    </row>
    <row r="7" spans="1:37" ht="12.75">
      <c r="A7">
        <f t="shared" si="9"/>
        <v>5</v>
      </c>
      <c r="B7" s="43" t="s">
        <v>14</v>
      </c>
      <c r="C7" s="46">
        <f t="shared" si="10"/>
        <v>626</v>
      </c>
      <c r="D7" s="6">
        <v>33</v>
      </c>
      <c r="E7" s="6">
        <v>51</v>
      </c>
      <c r="F7" s="91">
        <v>84</v>
      </c>
      <c r="G7" s="93">
        <v>37</v>
      </c>
      <c r="H7" s="93">
        <v>49</v>
      </c>
      <c r="I7" s="79">
        <v>86</v>
      </c>
      <c r="J7" s="93">
        <v>32</v>
      </c>
      <c r="K7" s="124">
        <v>57</v>
      </c>
      <c r="L7" s="80">
        <f t="shared" si="0"/>
        <v>89</v>
      </c>
      <c r="M7" s="93">
        <v>35</v>
      </c>
      <c r="N7" s="124">
        <v>49</v>
      </c>
      <c r="O7" s="96">
        <f t="shared" si="1"/>
        <v>84</v>
      </c>
      <c r="P7" s="93">
        <v>36</v>
      </c>
      <c r="Q7" s="124">
        <v>54</v>
      </c>
      <c r="R7" s="80">
        <f t="shared" si="2"/>
        <v>90</v>
      </c>
      <c r="S7" s="93">
        <v>37</v>
      </c>
      <c r="T7" s="124">
        <v>51</v>
      </c>
      <c r="U7" s="79">
        <f t="shared" si="3"/>
        <v>88</v>
      </c>
      <c r="V7" s="93">
        <v>34</v>
      </c>
      <c r="W7" s="124">
        <v>49</v>
      </c>
      <c r="X7" s="91">
        <f t="shared" si="4"/>
        <v>83</v>
      </c>
      <c r="Y7" s="93">
        <v>40</v>
      </c>
      <c r="Z7" s="124">
        <v>54</v>
      </c>
      <c r="AA7" s="79">
        <f t="shared" si="5"/>
        <v>94</v>
      </c>
      <c r="AB7" s="93">
        <v>34</v>
      </c>
      <c r="AC7" s="124">
        <v>56</v>
      </c>
      <c r="AD7" s="80">
        <f t="shared" si="6"/>
        <v>90</v>
      </c>
      <c r="AE7" s="93">
        <v>38</v>
      </c>
      <c r="AF7" s="124">
        <v>51</v>
      </c>
      <c r="AG7" s="79">
        <f t="shared" si="7"/>
        <v>89</v>
      </c>
      <c r="AH7" s="93">
        <v>33</v>
      </c>
      <c r="AI7" s="124">
        <v>47</v>
      </c>
      <c r="AJ7" s="96">
        <f t="shared" si="8"/>
        <v>80</v>
      </c>
      <c r="AK7">
        <f>84+84+83+80</f>
        <v>331</v>
      </c>
    </row>
    <row r="8" spans="1:37" ht="12.75">
      <c r="A8">
        <f t="shared" si="9"/>
        <v>6</v>
      </c>
      <c r="B8" s="43" t="s">
        <v>43</v>
      </c>
      <c r="C8" s="46">
        <f t="shared" si="10"/>
        <v>623</v>
      </c>
      <c r="D8" s="6">
        <v>30</v>
      </c>
      <c r="E8" s="6">
        <v>52</v>
      </c>
      <c r="F8" s="91">
        <v>82</v>
      </c>
      <c r="G8" s="93">
        <v>35</v>
      </c>
      <c r="H8" s="93">
        <v>58</v>
      </c>
      <c r="I8" s="79">
        <v>93</v>
      </c>
      <c r="J8" s="93">
        <v>36</v>
      </c>
      <c r="K8" s="124">
        <v>49</v>
      </c>
      <c r="L8" s="91">
        <f t="shared" si="0"/>
        <v>85</v>
      </c>
      <c r="M8" s="93">
        <v>36</v>
      </c>
      <c r="N8" s="124">
        <v>51</v>
      </c>
      <c r="O8" s="79">
        <f t="shared" si="1"/>
        <v>87</v>
      </c>
      <c r="P8" s="93">
        <v>37</v>
      </c>
      <c r="Q8" s="124">
        <v>52</v>
      </c>
      <c r="R8" s="80">
        <f t="shared" si="2"/>
        <v>89</v>
      </c>
      <c r="S8" s="93">
        <v>33</v>
      </c>
      <c r="T8" s="124">
        <v>53</v>
      </c>
      <c r="U8" s="79">
        <f t="shared" si="3"/>
        <v>86</v>
      </c>
      <c r="V8" s="93">
        <v>29</v>
      </c>
      <c r="W8" s="124">
        <v>53</v>
      </c>
      <c r="X8" s="91">
        <f t="shared" si="4"/>
        <v>82</v>
      </c>
      <c r="Y8" s="93">
        <v>32</v>
      </c>
      <c r="Z8" s="124">
        <v>51</v>
      </c>
      <c r="AA8" s="96">
        <f t="shared" si="5"/>
        <v>83</v>
      </c>
      <c r="AB8" s="93">
        <v>34</v>
      </c>
      <c r="AC8" s="124">
        <v>55</v>
      </c>
      <c r="AD8" s="80">
        <f t="shared" si="6"/>
        <v>89</v>
      </c>
      <c r="AE8" s="93">
        <v>36</v>
      </c>
      <c r="AF8" s="124">
        <v>50</v>
      </c>
      <c r="AG8" s="79">
        <f t="shared" si="7"/>
        <v>86</v>
      </c>
      <c r="AH8" s="93">
        <v>38</v>
      </c>
      <c r="AI8" s="124">
        <v>55</v>
      </c>
      <c r="AJ8" s="79">
        <f t="shared" si="8"/>
        <v>93</v>
      </c>
      <c r="AK8">
        <f>82+85+82+83</f>
        <v>332</v>
      </c>
    </row>
    <row r="9" spans="1:37" ht="12.75">
      <c r="A9">
        <f t="shared" si="9"/>
        <v>7</v>
      </c>
      <c r="B9" s="43" t="s">
        <v>3</v>
      </c>
      <c r="C9" s="46">
        <f t="shared" si="10"/>
        <v>615</v>
      </c>
      <c r="D9" s="6">
        <v>29</v>
      </c>
      <c r="E9" s="6">
        <v>49</v>
      </c>
      <c r="F9" s="91">
        <v>78</v>
      </c>
      <c r="G9" s="93">
        <v>33</v>
      </c>
      <c r="H9" s="93">
        <v>50</v>
      </c>
      <c r="I9" s="79">
        <v>83</v>
      </c>
      <c r="J9" s="93">
        <v>29</v>
      </c>
      <c r="K9" s="124">
        <v>53</v>
      </c>
      <c r="L9" s="91">
        <f t="shared" si="0"/>
        <v>82</v>
      </c>
      <c r="M9" s="93">
        <v>37</v>
      </c>
      <c r="N9" s="124">
        <v>50</v>
      </c>
      <c r="O9" s="79">
        <f t="shared" si="1"/>
        <v>87</v>
      </c>
      <c r="P9" s="93">
        <v>35</v>
      </c>
      <c r="Q9" s="124">
        <v>51</v>
      </c>
      <c r="R9" s="80">
        <f t="shared" si="2"/>
        <v>86</v>
      </c>
      <c r="S9" s="93">
        <v>31</v>
      </c>
      <c r="T9" s="124">
        <v>52</v>
      </c>
      <c r="U9" s="96">
        <f t="shared" si="3"/>
        <v>83</v>
      </c>
      <c r="V9" s="93">
        <v>30</v>
      </c>
      <c r="W9" s="124">
        <v>50</v>
      </c>
      <c r="X9" s="91">
        <f t="shared" si="4"/>
        <v>80</v>
      </c>
      <c r="Y9" s="93">
        <v>34</v>
      </c>
      <c r="Z9" s="124">
        <v>55</v>
      </c>
      <c r="AA9" s="79">
        <f t="shared" si="5"/>
        <v>89</v>
      </c>
      <c r="AB9" s="93">
        <v>38</v>
      </c>
      <c r="AC9" s="124">
        <v>50</v>
      </c>
      <c r="AD9" s="80">
        <f t="shared" si="6"/>
        <v>88</v>
      </c>
      <c r="AE9" s="93">
        <v>38</v>
      </c>
      <c r="AF9" s="124">
        <v>56</v>
      </c>
      <c r="AG9" s="79">
        <f t="shared" si="7"/>
        <v>94</v>
      </c>
      <c r="AH9" s="93">
        <v>34</v>
      </c>
      <c r="AI9" s="124">
        <v>54</v>
      </c>
      <c r="AJ9" s="79">
        <f t="shared" si="8"/>
        <v>88</v>
      </c>
      <c r="AK9">
        <f>78+82+83+80</f>
        <v>323</v>
      </c>
    </row>
    <row r="10" spans="1:37" ht="12.75">
      <c r="A10">
        <f t="shared" si="9"/>
        <v>8</v>
      </c>
      <c r="B10" s="43" t="s">
        <v>21</v>
      </c>
      <c r="C10" s="46">
        <f t="shared" si="10"/>
        <v>597</v>
      </c>
      <c r="D10" s="6">
        <v>31</v>
      </c>
      <c r="E10" s="6">
        <v>50</v>
      </c>
      <c r="F10" s="80">
        <v>81</v>
      </c>
      <c r="G10" s="93">
        <v>36</v>
      </c>
      <c r="H10" s="93">
        <v>52</v>
      </c>
      <c r="I10" s="79">
        <v>88</v>
      </c>
      <c r="J10" s="93">
        <v>30</v>
      </c>
      <c r="K10" s="124">
        <v>50</v>
      </c>
      <c r="L10" s="91">
        <f t="shared" si="0"/>
        <v>80</v>
      </c>
      <c r="M10" s="93">
        <v>35</v>
      </c>
      <c r="N10" s="124">
        <v>54</v>
      </c>
      <c r="O10" s="79">
        <f t="shared" si="1"/>
        <v>89</v>
      </c>
      <c r="P10" s="93">
        <v>33</v>
      </c>
      <c r="Q10" s="124">
        <v>50</v>
      </c>
      <c r="R10" s="80">
        <f t="shared" si="2"/>
        <v>83</v>
      </c>
      <c r="S10" s="93">
        <v>30</v>
      </c>
      <c r="T10" s="124">
        <v>54</v>
      </c>
      <c r="U10" s="79">
        <f t="shared" si="3"/>
        <v>84</v>
      </c>
      <c r="V10" s="93"/>
      <c r="W10" s="124"/>
      <c r="X10" s="91">
        <v>0</v>
      </c>
      <c r="Y10" s="93">
        <v>30</v>
      </c>
      <c r="Z10" s="124">
        <v>49</v>
      </c>
      <c r="AA10" s="96">
        <f t="shared" si="5"/>
        <v>79</v>
      </c>
      <c r="AB10" s="93">
        <v>37</v>
      </c>
      <c r="AC10" s="124">
        <v>53</v>
      </c>
      <c r="AD10" s="80">
        <f t="shared" si="6"/>
        <v>90</v>
      </c>
      <c r="AE10" s="93">
        <v>34</v>
      </c>
      <c r="AF10" s="124">
        <v>48</v>
      </c>
      <c r="AG10" s="79">
        <f t="shared" si="7"/>
        <v>82</v>
      </c>
      <c r="AH10" s="93">
        <v>32</v>
      </c>
      <c r="AI10" s="124">
        <v>49</v>
      </c>
      <c r="AJ10" s="96">
        <f t="shared" si="8"/>
        <v>81</v>
      </c>
      <c r="AK10">
        <f>80+0+79+81</f>
        <v>240</v>
      </c>
    </row>
    <row r="11" spans="1:37" ht="12.75">
      <c r="A11">
        <f t="shared" si="9"/>
        <v>9</v>
      </c>
      <c r="B11" s="43" t="s">
        <v>16</v>
      </c>
      <c r="C11" s="46">
        <f t="shared" si="10"/>
        <v>593</v>
      </c>
      <c r="D11" s="6">
        <v>35</v>
      </c>
      <c r="E11" s="6">
        <v>54</v>
      </c>
      <c r="F11" s="80">
        <v>89</v>
      </c>
      <c r="G11" s="93">
        <v>34</v>
      </c>
      <c r="H11" s="93">
        <v>53</v>
      </c>
      <c r="I11" s="79">
        <v>87</v>
      </c>
      <c r="J11" s="93">
        <v>31</v>
      </c>
      <c r="K11" s="124">
        <v>52</v>
      </c>
      <c r="L11" s="80">
        <f t="shared" si="0"/>
        <v>83</v>
      </c>
      <c r="M11" s="93">
        <v>36</v>
      </c>
      <c r="N11" s="124">
        <v>52</v>
      </c>
      <c r="O11" s="79">
        <f t="shared" si="1"/>
        <v>88</v>
      </c>
      <c r="P11" s="93">
        <v>34</v>
      </c>
      <c r="Q11" s="124">
        <v>47</v>
      </c>
      <c r="R11" s="80">
        <f t="shared" si="2"/>
        <v>81</v>
      </c>
      <c r="S11" s="93">
        <v>32</v>
      </c>
      <c r="T11" s="124">
        <v>50</v>
      </c>
      <c r="U11" s="79">
        <f t="shared" si="3"/>
        <v>82</v>
      </c>
      <c r="V11" s="93"/>
      <c r="W11" s="124"/>
      <c r="X11" s="91">
        <v>0</v>
      </c>
      <c r="Y11" s="93"/>
      <c r="Z11" s="124"/>
      <c r="AA11" s="96">
        <v>0</v>
      </c>
      <c r="AB11" s="93">
        <v>35</v>
      </c>
      <c r="AC11" s="124">
        <v>48</v>
      </c>
      <c r="AD11" s="80">
        <f t="shared" si="6"/>
        <v>83</v>
      </c>
      <c r="AE11" s="93">
        <v>33</v>
      </c>
      <c r="AF11" s="124">
        <v>46</v>
      </c>
      <c r="AG11" s="96">
        <f t="shared" si="7"/>
        <v>79</v>
      </c>
      <c r="AH11" s="93"/>
      <c r="AI11" s="124"/>
      <c r="AJ11" s="96">
        <f t="shared" si="8"/>
        <v>0</v>
      </c>
      <c r="AK11">
        <v>79</v>
      </c>
    </row>
    <row r="12" spans="1:36" ht="12.75" hidden="1">
      <c r="A12">
        <f t="shared" si="9"/>
        <v>10</v>
      </c>
      <c r="B12" s="43" t="s">
        <v>41</v>
      </c>
      <c r="C12" s="46">
        <f t="shared" si="10"/>
        <v>583</v>
      </c>
      <c r="D12" s="6">
        <v>36</v>
      </c>
      <c r="E12" s="6">
        <v>56</v>
      </c>
      <c r="F12" s="80">
        <v>92</v>
      </c>
      <c r="G12" s="93"/>
      <c r="H12" s="93"/>
      <c r="I12" s="79">
        <v>0</v>
      </c>
      <c r="J12" s="93"/>
      <c r="K12" s="124"/>
      <c r="L12" s="91">
        <v>0</v>
      </c>
      <c r="M12" s="93"/>
      <c r="N12" s="124"/>
      <c r="O12" s="96">
        <v>0</v>
      </c>
      <c r="P12" s="93"/>
      <c r="Q12" s="124"/>
      <c r="R12" s="91">
        <v>0</v>
      </c>
      <c r="S12" s="93">
        <v>40</v>
      </c>
      <c r="T12" s="124">
        <v>58</v>
      </c>
      <c r="U12" s="79">
        <f t="shared" si="3"/>
        <v>98</v>
      </c>
      <c r="V12" s="93">
        <v>40</v>
      </c>
      <c r="W12" s="124">
        <v>60</v>
      </c>
      <c r="X12" s="80">
        <f>+V12+W12</f>
        <v>100</v>
      </c>
      <c r="Y12" s="93"/>
      <c r="Z12" s="124"/>
      <c r="AA12" s="96">
        <v>0</v>
      </c>
      <c r="AB12" s="93">
        <v>40</v>
      </c>
      <c r="AC12" s="124">
        <v>60</v>
      </c>
      <c r="AD12" s="80">
        <f>+AB12+AC12</f>
        <v>100</v>
      </c>
      <c r="AE12" s="93">
        <v>40</v>
      </c>
      <c r="AF12" s="124">
        <v>57</v>
      </c>
      <c r="AG12" s="79">
        <f t="shared" si="7"/>
        <v>97</v>
      </c>
      <c r="AH12" s="93">
        <v>38</v>
      </c>
      <c r="AI12" s="124">
        <v>58</v>
      </c>
      <c r="AJ12" s="79">
        <f t="shared" si="8"/>
        <v>96</v>
      </c>
    </row>
    <row r="13" spans="1:36" ht="12.75">
      <c r="A13">
        <v>10</v>
      </c>
      <c r="B13" s="44" t="s">
        <v>23</v>
      </c>
      <c r="C13" s="47">
        <f t="shared" si="10"/>
        <v>424</v>
      </c>
      <c r="D13" s="14"/>
      <c r="E13" s="14"/>
      <c r="F13" s="99">
        <v>0</v>
      </c>
      <c r="G13" s="145">
        <v>29</v>
      </c>
      <c r="H13" s="145">
        <v>51</v>
      </c>
      <c r="I13" s="88">
        <v>80</v>
      </c>
      <c r="J13" s="145"/>
      <c r="K13" s="171"/>
      <c r="L13" s="99">
        <v>0</v>
      </c>
      <c r="M13" s="145">
        <v>38</v>
      </c>
      <c r="N13" s="171">
        <v>53</v>
      </c>
      <c r="O13" s="88">
        <f>+M13+N13</f>
        <v>91</v>
      </c>
      <c r="P13" s="145">
        <v>34</v>
      </c>
      <c r="Q13" s="171">
        <v>48</v>
      </c>
      <c r="R13" s="99">
        <f>+P13+Q13</f>
        <v>82</v>
      </c>
      <c r="S13" s="145"/>
      <c r="T13" s="171"/>
      <c r="U13" s="154">
        <v>0</v>
      </c>
      <c r="V13" s="153"/>
      <c r="W13" s="172"/>
      <c r="X13" s="153">
        <v>0</v>
      </c>
      <c r="Y13" s="145">
        <v>31</v>
      </c>
      <c r="Z13" s="171">
        <v>53</v>
      </c>
      <c r="AA13" s="88">
        <f>+Y13+Z13</f>
        <v>84</v>
      </c>
      <c r="AB13" s="145">
        <v>36</v>
      </c>
      <c r="AC13" s="171">
        <v>51</v>
      </c>
      <c r="AD13" s="99">
        <f>+AB13+AC13</f>
        <v>87</v>
      </c>
      <c r="AE13" s="145"/>
      <c r="AF13" s="171"/>
      <c r="AG13" s="154">
        <v>0</v>
      </c>
      <c r="AH13" s="153"/>
      <c r="AI13" s="172"/>
      <c r="AJ13" s="154">
        <f t="shared" si="8"/>
        <v>0</v>
      </c>
    </row>
    <row r="14" spans="1:36" ht="12.75" hidden="1">
      <c r="A14">
        <f t="shared" si="9"/>
        <v>12</v>
      </c>
      <c r="B14" s="43" t="s">
        <v>40</v>
      </c>
      <c r="C14" s="46">
        <f t="shared" si="10"/>
        <v>358</v>
      </c>
      <c r="D14" s="6">
        <v>38</v>
      </c>
      <c r="E14" s="6">
        <v>60</v>
      </c>
      <c r="F14" s="80">
        <v>98</v>
      </c>
      <c r="G14" s="93"/>
      <c r="H14" s="93"/>
      <c r="I14" s="79">
        <v>0</v>
      </c>
      <c r="J14" s="93"/>
      <c r="K14" s="124"/>
      <c r="L14" s="80">
        <v>0</v>
      </c>
      <c r="M14" s="93"/>
      <c r="N14" s="124"/>
      <c r="O14" s="79">
        <v>0</v>
      </c>
      <c r="P14" s="93">
        <v>33</v>
      </c>
      <c r="Q14" s="124">
        <v>46</v>
      </c>
      <c r="R14" s="80">
        <f>+P14+Q14</f>
        <v>79</v>
      </c>
      <c r="S14" s="93"/>
      <c r="T14" s="124"/>
      <c r="U14" s="96">
        <v>0</v>
      </c>
      <c r="V14" s="93">
        <v>33</v>
      </c>
      <c r="W14" s="124">
        <v>54</v>
      </c>
      <c r="X14" s="80">
        <f>+V14+W14</f>
        <v>87</v>
      </c>
      <c r="Y14" s="93"/>
      <c r="Z14" s="124"/>
      <c r="AA14" s="96">
        <v>0</v>
      </c>
      <c r="AB14" s="93">
        <v>37</v>
      </c>
      <c r="AC14" s="124">
        <v>57</v>
      </c>
      <c r="AD14" s="80">
        <f>+AB14+AC14</f>
        <v>94</v>
      </c>
      <c r="AE14" s="93"/>
      <c r="AF14" s="124"/>
      <c r="AG14" s="96">
        <v>0</v>
      </c>
      <c r="AH14" s="93"/>
      <c r="AI14" s="124"/>
      <c r="AJ14" s="96">
        <f t="shared" si="8"/>
        <v>0</v>
      </c>
    </row>
    <row r="15" spans="1:36" ht="12.75" hidden="1">
      <c r="A15">
        <f t="shared" si="9"/>
        <v>13</v>
      </c>
      <c r="B15" s="43" t="s">
        <v>73</v>
      </c>
      <c r="C15" s="46">
        <f t="shared" si="10"/>
        <v>279</v>
      </c>
      <c r="F15" s="80">
        <v>0</v>
      </c>
      <c r="G15" s="93"/>
      <c r="H15" s="93"/>
      <c r="I15" s="79">
        <v>0</v>
      </c>
      <c r="J15" s="93"/>
      <c r="K15" s="93"/>
      <c r="L15" s="80">
        <v>0</v>
      </c>
      <c r="M15" s="93">
        <v>34</v>
      </c>
      <c r="N15" s="93">
        <v>56</v>
      </c>
      <c r="O15" s="79">
        <f>+M15+N15</f>
        <v>90</v>
      </c>
      <c r="P15" s="93">
        <v>37</v>
      </c>
      <c r="Q15" s="124">
        <v>60</v>
      </c>
      <c r="R15" s="80">
        <f>+P15+Q15</f>
        <v>97</v>
      </c>
      <c r="S15" s="93"/>
      <c r="T15" s="124"/>
      <c r="U15" s="79">
        <v>0</v>
      </c>
      <c r="V15" s="93">
        <v>36</v>
      </c>
      <c r="W15" s="124">
        <v>56</v>
      </c>
      <c r="X15" s="80">
        <f>+V15+W15</f>
        <v>92</v>
      </c>
      <c r="Y15" s="93"/>
      <c r="Z15" s="124"/>
      <c r="AA15" s="96">
        <v>0</v>
      </c>
      <c r="AB15" s="91"/>
      <c r="AC15" s="150"/>
      <c r="AD15" s="91">
        <v>0</v>
      </c>
      <c r="AE15" s="91"/>
      <c r="AF15" s="150"/>
      <c r="AG15" s="96">
        <v>0</v>
      </c>
      <c r="AH15" s="91"/>
      <c r="AI15" s="150"/>
      <c r="AJ15" s="96">
        <f t="shared" si="8"/>
        <v>0</v>
      </c>
    </row>
    <row r="16" spans="1:36" ht="12.75" hidden="1">
      <c r="A16">
        <f t="shared" si="9"/>
        <v>14</v>
      </c>
      <c r="B16" s="43" t="s">
        <v>90</v>
      </c>
      <c r="C16" s="46">
        <f t="shared" si="10"/>
        <v>251</v>
      </c>
      <c r="F16" s="80">
        <v>0</v>
      </c>
      <c r="G16" s="80"/>
      <c r="H16" s="80"/>
      <c r="I16" s="79">
        <v>0</v>
      </c>
      <c r="J16" s="80"/>
      <c r="K16" s="80"/>
      <c r="L16" s="80">
        <v>0</v>
      </c>
      <c r="M16" s="80"/>
      <c r="N16" s="80"/>
      <c r="O16" s="79">
        <v>0</v>
      </c>
      <c r="P16" s="80"/>
      <c r="Q16" s="80"/>
      <c r="R16" s="80">
        <v>0</v>
      </c>
      <c r="S16" s="93"/>
      <c r="T16" s="93"/>
      <c r="U16" s="96">
        <v>0</v>
      </c>
      <c r="V16" s="93">
        <v>32</v>
      </c>
      <c r="W16" s="124">
        <v>51</v>
      </c>
      <c r="X16" s="80">
        <f>+V16+W16</f>
        <v>83</v>
      </c>
      <c r="Y16" s="93">
        <v>33</v>
      </c>
      <c r="Z16" s="124">
        <v>52</v>
      </c>
      <c r="AA16" s="79">
        <f>+Y16+Z16</f>
        <v>85</v>
      </c>
      <c r="AB16" s="93"/>
      <c r="AC16" s="124"/>
      <c r="AD16" s="91">
        <v>0</v>
      </c>
      <c r="AE16" s="91"/>
      <c r="AF16" s="150"/>
      <c r="AG16" s="96">
        <v>0</v>
      </c>
      <c r="AH16" s="93">
        <v>33</v>
      </c>
      <c r="AI16" s="124">
        <v>50</v>
      </c>
      <c r="AJ16" s="89">
        <f t="shared" si="8"/>
        <v>83</v>
      </c>
    </row>
    <row r="17" spans="1:36" ht="12.75" hidden="1">
      <c r="A17">
        <f t="shared" si="9"/>
        <v>15</v>
      </c>
      <c r="B17" s="43" t="s">
        <v>80</v>
      </c>
      <c r="C17" s="46">
        <f t="shared" si="10"/>
        <v>179</v>
      </c>
      <c r="F17" s="80">
        <v>0</v>
      </c>
      <c r="G17" s="93"/>
      <c r="H17" s="93"/>
      <c r="I17" s="79">
        <v>0</v>
      </c>
      <c r="J17" s="93"/>
      <c r="K17" s="93"/>
      <c r="L17" s="80">
        <v>0</v>
      </c>
      <c r="M17" s="93"/>
      <c r="N17" s="93"/>
      <c r="O17" s="79">
        <v>0</v>
      </c>
      <c r="P17" s="93">
        <v>38</v>
      </c>
      <c r="Q17" s="93">
        <v>53</v>
      </c>
      <c r="R17" s="80">
        <f>+P17+Q17</f>
        <v>91</v>
      </c>
      <c r="S17" s="93"/>
      <c r="T17" s="93"/>
      <c r="U17" s="79">
        <v>0</v>
      </c>
      <c r="V17" s="93"/>
      <c r="W17" s="93"/>
      <c r="X17" s="91">
        <v>0</v>
      </c>
      <c r="Y17" s="93"/>
      <c r="Z17" s="93"/>
      <c r="AA17" s="96">
        <v>0</v>
      </c>
      <c r="AB17" s="93"/>
      <c r="AC17" s="93"/>
      <c r="AD17" s="91">
        <v>0</v>
      </c>
      <c r="AE17" s="93">
        <v>35</v>
      </c>
      <c r="AF17" s="93">
        <v>53</v>
      </c>
      <c r="AG17" s="79">
        <f>+AE17+AF17</f>
        <v>88</v>
      </c>
      <c r="AH17" s="93"/>
      <c r="AI17" s="93"/>
      <c r="AJ17" s="96">
        <f t="shared" si="8"/>
        <v>0</v>
      </c>
    </row>
    <row r="18" spans="1:36" ht="12.75" hidden="1">
      <c r="A18">
        <f t="shared" si="9"/>
        <v>16</v>
      </c>
      <c r="B18" s="63" t="s">
        <v>143</v>
      </c>
      <c r="C18" s="46">
        <f t="shared" si="10"/>
        <v>179</v>
      </c>
      <c r="F18" s="80">
        <v>0</v>
      </c>
      <c r="G18" s="80"/>
      <c r="H18" s="80"/>
      <c r="I18" s="79">
        <v>0</v>
      </c>
      <c r="J18" s="80"/>
      <c r="K18" s="80"/>
      <c r="L18" s="80">
        <v>0</v>
      </c>
      <c r="M18" s="80"/>
      <c r="N18" s="80"/>
      <c r="O18" s="79">
        <v>0</v>
      </c>
      <c r="P18" s="80"/>
      <c r="Q18" s="80"/>
      <c r="R18" s="80">
        <v>0</v>
      </c>
      <c r="S18" s="144"/>
      <c r="T18" s="144"/>
      <c r="U18" s="96">
        <v>0</v>
      </c>
      <c r="V18" s="91"/>
      <c r="W18" s="91"/>
      <c r="X18" s="91">
        <v>0</v>
      </c>
      <c r="Y18" s="91"/>
      <c r="Z18" s="91"/>
      <c r="AA18" s="96">
        <v>0</v>
      </c>
      <c r="AB18" s="91"/>
      <c r="AC18" s="91"/>
      <c r="AD18" s="91">
        <v>0</v>
      </c>
      <c r="AE18" s="93">
        <v>36</v>
      </c>
      <c r="AF18" s="93">
        <v>54</v>
      </c>
      <c r="AG18" s="79">
        <f>+AE18+AF18</f>
        <v>90</v>
      </c>
      <c r="AH18" s="80">
        <v>36</v>
      </c>
      <c r="AI18" s="84">
        <v>53</v>
      </c>
      <c r="AJ18" s="79">
        <f t="shared" si="8"/>
        <v>89</v>
      </c>
    </row>
    <row r="19" spans="1:36" ht="12.75" hidden="1">
      <c r="A19">
        <f t="shared" si="9"/>
        <v>17</v>
      </c>
      <c r="B19" s="43" t="s">
        <v>68</v>
      </c>
      <c r="C19" s="46">
        <f t="shared" si="10"/>
        <v>178</v>
      </c>
      <c r="F19" s="80">
        <v>0</v>
      </c>
      <c r="G19" s="80"/>
      <c r="H19" s="80"/>
      <c r="I19" s="79">
        <v>0</v>
      </c>
      <c r="J19" s="80">
        <v>38</v>
      </c>
      <c r="K19" s="80">
        <v>56</v>
      </c>
      <c r="L19" s="80">
        <f>+J19+K19</f>
        <v>94</v>
      </c>
      <c r="M19" s="80"/>
      <c r="N19" s="80"/>
      <c r="O19" s="79">
        <v>0</v>
      </c>
      <c r="P19" s="80"/>
      <c r="Q19" s="80"/>
      <c r="R19" s="80">
        <v>0</v>
      </c>
      <c r="S19" s="80"/>
      <c r="T19" s="80"/>
      <c r="U19" s="79">
        <v>0</v>
      </c>
      <c r="V19" s="93"/>
      <c r="W19" s="93"/>
      <c r="X19" s="91">
        <v>0</v>
      </c>
      <c r="Y19" s="91"/>
      <c r="Z19" s="91"/>
      <c r="AA19" s="96">
        <v>0</v>
      </c>
      <c r="AB19" s="91"/>
      <c r="AC19" s="91"/>
      <c r="AD19" s="91">
        <v>0</v>
      </c>
      <c r="AE19" s="91"/>
      <c r="AF19" s="91"/>
      <c r="AG19" s="96">
        <v>0</v>
      </c>
      <c r="AH19" s="93">
        <v>36</v>
      </c>
      <c r="AI19" s="93">
        <v>48</v>
      </c>
      <c r="AJ19" s="79">
        <f t="shared" si="8"/>
        <v>84</v>
      </c>
    </row>
    <row r="20" spans="1:36" ht="12.75" hidden="1">
      <c r="A20">
        <f t="shared" si="9"/>
        <v>18</v>
      </c>
      <c r="B20" s="43" t="s">
        <v>53</v>
      </c>
      <c r="C20" s="46">
        <f t="shared" si="10"/>
        <v>167</v>
      </c>
      <c r="F20" s="80">
        <v>0</v>
      </c>
      <c r="G20" s="93">
        <v>31</v>
      </c>
      <c r="H20" s="93">
        <v>57</v>
      </c>
      <c r="I20" s="79">
        <v>88</v>
      </c>
      <c r="J20" s="93"/>
      <c r="K20" s="93"/>
      <c r="L20" s="80">
        <v>0</v>
      </c>
      <c r="M20" s="93"/>
      <c r="N20" s="93"/>
      <c r="O20" s="79">
        <v>0</v>
      </c>
      <c r="P20" s="93"/>
      <c r="Q20" s="93"/>
      <c r="R20" s="80">
        <v>0</v>
      </c>
      <c r="S20" s="93"/>
      <c r="T20" s="93"/>
      <c r="U20" s="79">
        <v>0</v>
      </c>
      <c r="V20" s="93"/>
      <c r="W20" s="93"/>
      <c r="X20" s="91">
        <v>0</v>
      </c>
      <c r="Y20" s="93">
        <v>29</v>
      </c>
      <c r="Z20" s="93">
        <v>50</v>
      </c>
      <c r="AA20" s="79">
        <f>+Y20+Z20</f>
        <v>79</v>
      </c>
      <c r="AB20" s="93"/>
      <c r="AC20" s="93"/>
      <c r="AD20" s="91">
        <v>0</v>
      </c>
      <c r="AE20" s="91"/>
      <c r="AF20" s="91"/>
      <c r="AG20" s="96">
        <v>0</v>
      </c>
      <c r="AH20" s="91"/>
      <c r="AI20" s="91"/>
      <c r="AJ20" s="96">
        <f t="shared" si="8"/>
        <v>0</v>
      </c>
    </row>
    <row r="21" spans="1:36" ht="12.75" hidden="1">
      <c r="A21">
        <f t="shared" si="9"/>
        <v>19</v>
      </c>
      <c r="B21" s="63" t="s">
        <v>150</v>
      </c>
      <c r="C21" s="46">
        <f t="shared" si="10"/>
        <v>158</v>
      </c>
      <c r="F21" s="80">
        <v>0</v>
      </c>
      <c r="G21" s="80"/>
      <c r="H21" s="80"/>
      <c r="I21" s="79">
        <v>0</v>
      </c>
      <c r="J21" s="80"/>
      <c r="K21" s="80"/>
      <c r="L21" s="80">
        <v>0</v>
      </c>
      <c r="M21" s="80"/>
      <c r="N21" s="80"/>
      <c r="O21" s="79">
        <v>0</v>
      </c>
      <c r="P21" s="80"/>
      <c r="Q21" s="80"/>
      <c r="R21" s="80">
        <v>0</v>
      </c>
      <c r="S21" s="144"/>
      <c r="T21" s="144"/>
      <c r="U21" s="96">
        <v>0</v>
      </c>
      <c r="V21" s="91"/>
      <c r="W21" s="91"/>
      <c r="X21" s="91">
        <v>0</v>
      </c>
      <c r="Y21" s="91"/>
      <c r="Z21" s="91"/>
      <c r="AA21" s="96">
        <v>0</v>
      </c>
      <c r="AB21" s="91"/>
      <c r="AC21" s="91"/>
      <c r="AD21" s="91">
        <v>0</v>
      </c>
      <c r="AE21" s="144">
        <v>33</v>
      </c>
      <c r="AF21" s="144">
        <v>47</v>
      </c>
      <c r="AG21" s="79">
        <f>+AE21+AF21</f>
        <v>80</v>
      </c>
      <c r="AH21" s="144">
        <v>32</v>
      </c>
      <c r="AI21" s="144">
        <v>46</v>
      </c>
      <c r="AJ21" s="79">
        <f t="shared" si="8"/>
        <v>78</v>
      </c>
    </row>
    <row r="22" spans="1:36" ht="12.75" hidden="1">
      <c r="A22">
        <v>20</v>
      </c>
      <c r="B22" s="63" t="s">
        <v>99</v>
      </c>
      <c r="C22" s="46">
        <f t="shared" si="10"/>
        <v>100</v>
      </c>
      <c r="F22" s="80">
        <v>0</v>
      </c>
      <c r="G22" s="80"/>
      <c r="H22" s="80"/>
      <c r="I22" s="79">
        <v>0</v>
      </c>
      <c r="J22" s="80"/>
      <c r="K22" s="80"/>
      <c r="L22" s="80">
        <v>0</v>
      </c>
      <c r="M22" s="80"/>
      <c r="N22" s="80"/>
      <c r="O22" s="79">
        <v>0</v>
      </c>
      <c r="P22" s="80"/>
      <c r="Q22" s="80"/>
      <c r="R22" s="80">
        <v>0</v>
      </c>
      <c r="S22" s="80"/>
      <c r="T22" s="80"/>
      <c r="U22" s="79">
        <v>0</v>
      </c>
      <c r="V22" s="144"/>
      <c r="W22" s="144"/>
      <c r="X22" s="91">
        <v>0</v>
      </c>
      <c r="Y22" s="91"/>
      <c r="Z22" s="91"/>
      <c r="AA22" s="96">
        <v>0</v>
      </c>
      <c r="AB22" s="91"/>
      <c r="AC22" s="91"/>
      <c r="AD22" s="91">
        <v>0</v>
      </c>
      <c r="AE22" s="91"/>
      <c r="AF22" s="91"/>
      <c r="AG22" s="96">
        <v>0</v>
      </c>
      <c r="AH22" s="144">
        <v>40</v>
      </c>
      <c r="AI22" s="144">
        <v>60</v>
      </c>
      <c r="AJ22" s="79">
        <f t="shared" si="8"/>
        <v>100</v>
      </c>
    </row>
    <row r="23" spans="1:36" ht="12.75" hidden="1">
      <c r="A23">
        <v>21</v>
      </c>
      <c r="B23" s="43" t="s">
        <v>69</v>
      </c>
      <c r="C23" s="46">
        <f t="shared" si="10"/>
        <v>93</v>
      </c>
      <c r="F23" s="80">
        <v>0</v>
      </c>
      <c r="G23" s="93"/>
      <c r="H23" s="93"/>
      <c r="I23" s="79">
        <v>0</v>
      </c>
      <c r="J23" s="93">
        <v>35</v>
      </c>
      <c r="K23" s="93">
        <v>58</v>
      </c>
      <c r="L23" s="80">
        <f>+J23+K23</f>
        <v>93</v>
      </c>
      <c r="M23" s="93"/>
      <c r="N23" s="93"/>
      <c r="O23" s="79">
        <v>0</v>
      </c>
      <c r="P23" s="93"/>
      <c r="Q23" s="93"/>
      <c r="R23" s="80">
        <v>0</v>
      </c>
      <c r="S23" s="93"/>
      <c r="T23" s="93"/>
      <c r="U23" s="79">
        <v>0</v>
      </c>
      <c r="V23" s="93"/>
      <c r="W23" s="93"/>
      <c r="X23" s="80">
        <v>0</v>
      </c>
      <c r="Y23" s="93"/>
      <c r="Z23" s="93"/>
      <c r="AA23" s="96">
        <v>0</v>
      </c>
      <c r="AB23" s="91"/>
      <c r="AC23" s="91"/>
      <c r="AD23" s="91">
        <v>0</v>
      </c>
      <c r="AE23" s="91"/>
      <c r="AF23" s="91"/>
      <c r="AG23" s="96">
        <v>0</v>
      </c>
      <c r="AH23" s="91"/>
      <c r="AI23" s="91"/>
      <c r="AJ23" s="96">
        <f t="shared" si="8"/>
        <v>0</v>
      </c>
    </row>
    <row r="24" spans="1:36" ht="12.75" hidden="1">
      <c r="A24">
        <v>22</v>
      </c>
      <c r="B24" s="63" t="s">
        <v>156</v>
      </c>
      <c r="C24" s="46">
        <f t="shared" si="10"/>
        <v>93</v>
      </c>
      <c r="F24" s="80">
        <v>0</v>
      </c>
      <c r="G24" s="80"/>
      <c r="H24" s="80"/>
      <c r="I24" s="79">
        <v>0</v>
      </c>
      <c r="J24" s="80"/>
      <c r="K24" s="80"/>
      <c r="L24" s="80">
        <v>0</v>
      </c>
      <c r="M24" s="80"/>
      <c r="N24" s="80"/>
      <c r="O24" s="79">
        <v>0</v>
      </c>
      <c r="P24" s="80"/>
      <c r="Q24" s="80"/>
      <c r="R24" s="80">
        <v>0</v>
      </c>
      <c r="S24" s="80"/>
      <c r="T24" s="80"/>
      <c r="U24" s="79">
        <v>0</v>
      </c>
      <c r="V24" s="93"/>
      <c r="W24" s="93"/>
      <c r="X24" s="91">
        <v>0</v>
      </c>
      <c r="Y24" s="91"/>
      <c r="Z24" s="91"/>
      <c r="AA24" s="96">
        <v>0</v>
      </c>
      <c r="AB24" s="91"/>
      <c r="AC24" s="91"/>
      <c r="AD24" s="91">
        <v>0</v>
      </c>
      <c r="AE24" s="91"/>
      <c r="AF24" s="91"/>
      <c r="AG24" s="96">
        <v>0</v>
      </c>
      <c r="AH24" s="144">
        <v>37</v>
      </c>
      <c r="AI24" s="144">
        <v>56</v>
      </c>
      <c r="AJ24" s="89">
        <f t="shared" si="8"/>
        <v>93</v>
      </c>
    </row>
    <row r="25" spans="1:36" ht="12.75" hidden="1">
      <c r="A25">
        <v>23</v>
      </c>
      <c r="B25" s="43" t="s">
        <v>85</v>
      </c>
      <c r="C25" s="46">
        <f t="shared" si="10"/>
        <v>90</v>
      </c>
      <c r="F25" s="80">
        <v>0</v>
      </c>
      <c r="G25" s="80"/>
      <c r="H25" s="80"/>
      <c r="I25" s="79">
        <v>0</v>
      </c>
      <c r="J25" s="80"/>
      <c r="K25" s="80"/>
      <c r="L25" s="80">
        <v>0</v>
      </c>
      <c r="M25" s="80"/>
      <c r="N25" s="80"/>
      <c r="O25" s="79">
        <v>0</v>
      </c>
      <c r="P25" s="80"/>
      <c r="Q25" s="80"/>
      <c r="R25" s="80">
        <v>0</v>
      </c>
      <c r="S25" s="80"/>
      <c r="T25" s="80"/>
      <c r="U25" s="79">
        <v>0</v>
      </c>
      <c r="V25" s="80">
        <v>38</v>
      </c>
      <c r="W25" s="80">
        <v>52</v>
      </c>
      <c r="X25" s="80">
        <f>+V25+W25</f>
        <v>90</v>
      </c>
      <c r="Y25" s="93"/>
      <c r="Z25" s="93"/>
      <c r="AA25" s="96">
        <v>0</v>
      </c>
      <c r="AB25" s="91"/>
      <c r="AC25" s="91"/>
      <c r="AD25" s="91">
        <v>0</v>
      </c>
      <c r="AE25" s="91"/>
      <c r="AF25" s="91"/>
      <c r="AG25" s="96">
        <v>0</v>
      </c>
      <c r="AH25" s="91"/>
      <c r="AI25" s="91"/>
      <c r="AJ25" s="96">
        <f t="shared" si="8"/>
        <v>0</v>
      </c>
    </row>
    <row r="26" spans="1:36" ht="12.75" hidden="1">
      <c r="A26">
        <v>24</v>
      </c>
      <c r="B26" s="63" t="s">
        <v>108</v>
      </c>
      <c r="C26" s="46">
        <f t="shared" si="10"/>
        <v>89</v>
      </c>
      <c r="F26" s="80">
        <v>0</v>
      </c>
      <c r="G26" s="80"/>
      <c r="H26" s="80"/>
      <c r="I26" s="79">
        <v>0</v>
      </c>
      <c r="J26" s="80"/>
      <c r="K26" s="80"/>
      <c r="L26" s="80">
        <v>0</v>
      </c>
      <c r="M26" s="80"/>
      <c r="N26" s="80"/>
      <c r="O26" s="79">
        <v>0</v>
      </c>
      <c r="P26" s="80"/>
      <c r="Q26" s="80"/>
      <c r="R26" s="80">
        <v>0</v>
      </c>
      <c r="S26" s="80"/>
      <c r="T26" s="80"/>
      <c r="U26" s="79">
        <v>0</v>
      </c>
      <c r="V26" s="144"/>
      <c r="W26" s="144"/>
      <c r="X26" s="91">
        <v>0</v>
      </c>
      <c r="Y26" s="91"/>
      <c r="Z26" s="91"/>
      <c r="AA26" s="96">
        <v>0</v>
      </c>
      <c r="AB26" s="91"/>
      <c r="AC26" s="91"/>
      <c r="AD26" s="91">
        <v>0</v>
      </c>
      <c r="AE26" s="91"/>
      <c r="AF26" s="91"/>
      <c r="AG26" s="96">
        <v>0</v>
      </c>
      <c r="AH26" s="144">
        <v>37</v>
      </c>
      <c r="AI26" s="144">
        <v>52</v>
      </c>
      <c r="AJ26" s="79">
        <f t="shared" si="8"/>
        <v>89</v>
      </c>
    </row>
    <row r="27" spans="1:36" ht="12.75" hidden="1">
      <c r="A27">
        <v>25</v>
      </c>
      <c r="B27" s="43" t="s">
        <v>51</v>
      </c>
      <c r="C27" s="46">
        <f t="shared" si="10"/>
        <v>84</v>
      </c>
      <c r="F27" s="80">
        <v>0</v>
      </c>
      <c r="G27" s="80">
        <v>30</v>
      </c>
      <c r="H27" s="80">
        <v>54</v>
      </c>
      <c r="I27" s="79">
        <v>84</v>
      </c>
      <c r="J27" s="80"/>
      <c r="K27" s="84"/>
      <c r="L27" s="80">
        <v>0</v>
      </c>
      <c r="M27" s="80"/>
      <c r="N27" s="84"/>
      <c r="O27" s="79">
        <v>0</v>
      </c>
      <c r="P27" s="80"/>
      <c r="Q27" s="84"/>
      <c r="R27" s="80">
        <v>0</v>
      </c>
      <c r="S27" s="80"/>
      <c r="T27" s="84"/>
      <c r="U27" s="79">
        <v>0</v>
      </c>
      <c r="V27" s="80"/>
      <c r="W27" s="84"/>
      <c r="X27" s="80">
        <v>0</v>
      </c>
      <c r="Y27" s="93"/>
      <c r="Z27" s="124"/>
      <c r="AA27" s="79">
        <v>0</v>
      </c>
      <c r="AB27" s="80"/>
      <c r="AC27" s="84"/>
      <c r="AD27" s="80">
        <v>0</v>
      </c>
      <c r="AE27" s="80"/>
      <c r="AF27" s="84"/>
      <c r="AG27" s="79">
        <v>0</v>
      </c>
      <c r="AH27" s="80"/>
      <c r="AI27" s="84"/>
      <c r="AJ27" s="79">
        <f t="shared" si="8"/>
        <v>0</v>
      </c>
    </row>
    <row r="28" spans="1:36" ht="12.75" hidden="1">
      <c r="A28">
        <v>26</v>
      </c>
      <c r="B28" s="43" t="s">
        <v>18</v>
      </c>
      <c r="C28" s="46">
        <f t="shared" si="10"/>
        <v>84</v>
      </c>
      <c r="F28" s="80">
        <v>0</v>
      </c>
      <c r="G28" s="80"/>
      <c r="H28" s="80"/>
      <c r="I28" s="79">
        <v>0</v>
      </c>
      <c r="J28" s="80"/>
      <c r="K28" s="80"/>
      <c r="L28" s="80">
        <v>0</v>
      </c>
      <c r="M28" s="80"/>
      <c r="N28" s="80"/>
      <c r="O28" s="79">
        <v>0</v>
      </c>
      <c r="P28" s="80"/>
      <c r="Q28" s="80"/>
      <c r="R28" s="80">
        <v>0</v>
      </c>
      <c r="S28" s="80"/>
      <c r="T28" s="80"/>
      <c r="U28" s="79">
        <v>0</v>
      </c>
      <c r="V28" s="93"/>
      <c r="W28" s="93"/>
      <c r="X28" s="91">
        <v>0</v>
      </c>
      <c r="Y28" s="91"/>
      <c r="Z28" s="91"/>
      <c r="AA28" s="96">
        <v>0</v>
      </c>
      <c r="AB28" s="93">
        <v>35</v>
      </c>
      <c r="AC28" s="93">
        <v>49</v>
      </c>
      <c r="AD28" s="80">
        <f>+AB28+AC28</f>
        <v>84</v>
      </c>
      <c r="AE28" s="93"/>
      <c r="AF28" s="93"/>
      <c r="AG28" s="96">
        <v>0</v>
      </c>
      <c r="AH28" s="93"/>
      <c r="AI28" s="93"/>
      <c r="AJ28" s="96">
        <f t="shared" si="8"/>
        <v>0</v>
      </c>
    </row>
    <row r="29" spans="1:36" ht="12.75" hidden="1">
      <c r="A29">
        <v>27</v>
      </c>
      <c r="B29" s="43" t="s">
        <v>81</v>
      </c>
      <c r="C29" s="46">
        <f t="shared" si="10"/>
        <v>83</v>
      </c>
      <c r="F29" s="80">
        <v>0</v>
      </c>
      <c r="G29" s="80"/>
      <c r="H29" s="80"/>
      <c r="I29" s="79">
        <v>0</v>
      </c>
      <c r="J29" s="80"/>
      <c r="K29" s="80"/>
      <c r="L29" s="80">
        <v>0</v>
      </c>
      <c r="M29" s="80"/>
      <c r="N29" s="80"/>
      <c r="O29" s="79">
        <v>0</v>
      </c>
      <c r="P29" s="80">
        <v>36</v>
      </c>
      <c r="Q29" s="84">
        <v>47</v>
      </c>
      <c r="R29" s="80">
        <f>+P29+Q29</f>
        <v>83</v>
      </c>
      <c r="S29" s="80"/>
      <c r="T29" s="84"/>
      <c r="U29" s="79">
        <v>0</v>
      </c>
      <c r="V29" s="80"/>
      <c r="W29" s="84"/>
      <c r="X29" s="80">
        <v>0</v>
      </c>
      <c r="Y29" s="93"/>
      <c r="Z29" s="124"/>
      <c r="AA29" s="96">
        <v>0</v>
      </c>
      <c r="AB29" s="91"/>
      <c r="AC29" s="150"/>
      <c r="AD29" s="91">
        <v>0</v>
      </c>
      <c r="AE29" s="91"/>
      <c r="AF29" s="150"/>
      <c r="AG29" s="96">
        <v>0</v>
      </c>
      <c r="AH29" s="91"/>
      <c r="AI29" s="150"/>
      <c r="AJ29" s="96">
        <f t="shared" si="8"/>
        <v>0</v>
      </c>
    </row>
    <row r="30" spans="1:36" ht="12.75" hidden="1">
      <c r="A30">
        <v>28</v>
      </c>
      <c r="B30" s="67" t="s">
        <v>151</v>
      </c>
      <c r="C30" s="47">
        <f t="shared" si="10"/>
        <v>83</v>
      </c>
      <c r="D30" s="14"/>
      <c r="E30" s="14"/>
      <c r="F30" s="99">
        <v>0</v>
      </c>
      <c r="G30" s="99"/>
      <c r="H30" s="99"/>
      <c r="I30" s="88">
        <v>0</v>
      </c>
      <c r="J30" s="99"/>
      <c r="K30" s="99"/>
      <c r="L30" s="99">
        <v>0</v>
      </c>
      <c r="M30" s="99"/>
      <c r="N30" s="99"/>
      <c r="O30" s="88">
        <v>0</v>
      </c>
      <c r="P30" s="99"/>
      <c r="Q30" s="99"/>
      <c r="R30" s="99">
        <v>0</v>
      </c>
      <c r="S30" s="99"/>
      <c r="T30" s="99"/>
      <c r="U30" s="88">
        <v>0</v>
      </c>
      <c r="V30" s="146"/>
      <c r="W30" s="146"/>
      <c r="X30" s="153">
        <v>0</v>
      </c>
      <c r="Y30" s="153"/>
      <c r="Z30" s="153"/>
      <c r="AA30" s="154">
        <v>0</v>
      </c>
      <c r="AB30" s="153"/>
      <c r="AC30" s="153"/>
      <c r="AD30" s="153">
        <v>0</v>
      </c>
      <c r="AE30" s="146">
        <v>34</v>
      </c>
      <c r="AF30" s="146">
        <v>49</v>
      </c>
      <c r="AG30" s="88">
        <f>+AE30+AF30</f>
        <v>83</v>
      </c>
      <c r="AH30" s="146"/>
      <c r="AI30" s="146"/>
      <c r="AJ30" s="154">
        <f t="shared" si="8"/>
        <v>0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M91"/>
  <sheetViews>
    <sheetView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17.421875" style="0" customWidth="1"/>
    <col min="3" max="3" width="6.57421875" style="8" customWidth="1"/>
    <col min="4" max="5" width="6.7109375" style="6" hidden="1" customWidth="1"/>
    <col min="6" max="6" width="6.7109375" style="6" customWidth="1"/>
    <col min="7" max="8" width="6.7109375" style="6" hidden="1" customWidth="1"/>
    <col min="9" max="9" width="6.7109375" style="6" customWidth="1"/>
    <col min="10" max="11" width="6.7109375" style="0" hidden="1" customWidth="1"/>
    <col min="12" max="12" width="6.7109375" style="0" customWidth="1"/>
    <col min="13" max="14" width="6.7109375" style="0" hidden="1" customWidth="1"/>
    <col min="15" max="15" width="6.7109375" style="0" customWidth="1"/>
    <col min="16" max="17" width="6.7109375" style="0" hidden="1" customWidth="1"/>
    <col min="18" max="18" width="6.7109375" style="0" customWidth="1"/>
    <col min="19" max="20" width="6.7109375" style="0" hidden="1" customWidth="1"/>
    <col min="21" max="21" width="6.7109375" style="0" customWidth="1"/>
    <col min="22" max="23" width="6.7109375" style="0" hidden="1" customWidth="1"/>
    <col min="24" max="24" width="6.7109375" style="0" customWidth="1"/>
    <col min="25" max="26" width="6.7109375" style="0" hidden="1" customWidth="1"/>
    <col min="27" max="27" width="6.7109375" style="0" customWidth="1"/>
    <col min="28" max="29" width="4.7109375" style="0" hidden="1" customWidth="1"/>
    <col min="30" max="30" width="6.7109375" style="0" customWidth="1"/>
    <col min="31" max="32" width="4.7109375" style="0" hidden="1" customWidth="1"/>
    <col min="33" max="33" width="6.7109375" style="0" customWidth="1"/>
    <col min="34" max="35" width="4.7109375" style="0" hidden="1" customWidth="1"/>
    <col min="36" max="36" width="6.7109375" style="0" customWidth="1"/>
    <col min="37" max="37" width="7.28125" style="0" hidden="1" customWidth="1"/>
    <col min="38" max="54" width="4.7109375" style="0" customWidth="1"/>
    <col min="55" max="16384" width="4.8515625" style="0" customWidth="1"/>
  </cols>
  <sheetData>
    <row r="1" spans="2:65" ht="15.75">
      <c r="B1" s="18" t="s">
        <v>64</v>
      </c>
      <c r="C1" s="7"/>
      <c r="E1" s="21"/>
      <c r="F1" s="55" t="s">
        <v>124</v>
      </c>
      <c r="G1" s="36"/>
      <c r="H1" s="39"/>
      <c r="I1" s="55" t="s">
        <v>125</v>
      </c>
      <c r="J1" s="49"/>
      <c r="K1" s="56"/>
      <c r="L1" s="57" t="s">
        <v>126</v>
      </c>
      <c r="M1" s="49"/>
      <c r="N1" s="56"/>
      <c r="O1" s="57" t="s">
        <v>132</v>
      </c>
      <c r="P1" s="49"/>
      <c r="Q1" s="56"/>
      <c r="R1" s="57" t="s">
        <v>133</v>
      </c>
      <c r="S1" s="49"/>
      <c r="T1" s="56"/>
      <c r="U1" s="57" t="s">
        <v>134</v>
      </c>
      <c r="V1" s="49"/>
      <c r="W1" s="56"/>
      <c r="X1" s="57" t="s">
        <v>130</v>
      </c>
      <c r="Y1" s="49"/>
      <c r="Z1" s="56"/>
      <c r="AA1" s="57" t="s">
        <v>131</v>
      </c>
      <c r="AB1" s="49"/>
      <c r="AC1" s="56"/>
      <c r="AD1" s="57" t="s">
        <v>140</v>
      </c>
      <c r="AE1" s="49"/>
      <c r="AF1" s="56"/>
      <c r="AG1" s="69" t="s">
        <v>155</v>
      </c>
      <c r="AH1" s="49"/>
      <c r="AI1" s="164"/>
      <c r="AJ1" s="57" t="s">
        <v>157</v>
      </c>
      <c r="AK1" s="36"/>
      <c r="AL1" s="36"/>
      <c r="AM1" s="15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2:65" ht="12.75">
      <c r="B2" s="3" t="s">
        <v>0</v>
      </c>
      <c r="C2" s="8" t="s">
        <v>50</v>
      </c>
      <c r="D2" s="22" t="s">
        <v>1</v>
      </c>
      <c r="E2" s="11" t="s">
        <v>2</v>
      </c>
      <c r="F2" s="46" t="s">
        <v>82</v>
      </c>
      <c r="G2" s="11" t="s">
        <v>1</v>
      </c>
      <c r="H2" s="11" t="s">
        <v>2</v>
      </c>
      <c r="I2" s="46" t="s">
        <v>82</v>
      </c>
      <c r="J2" s="11" t="s">
        <v>1</v>
      </c>
      <c r="K2" s="11" t="s">
        <v>2</v>
      </c>
      <c r="L2" s="46" t="s">
        <v>82</v>
      </c>
      <c r="M2" s="11" t="s">
        <v>1</v>
      </c>
      <c r="N2" s="11" t="s">
        <v>2</v>
      </c>
      <c r="O2" s="46" t="s">
        <v>82</v>
      </c>
      <c r="P2" s="11" t="s">
        <v>1</v>
      </c>
      <c r="Q2" s="11" t="s">
        <v>2</v>
      </c>
      <c r="R2" s="46" t="s">
        <v>82</v>
      </c>
      <c r="S2" s="11" t="s">
        <v>1</v>
      </c>
      <c r="T2" s="11" t="s">
        <v>2</v>
      </c>
      <c r="U2" s="46" t="s">
        <v>82</v>
      </c>
      <c r="V2" s="11" t="s">
        <v>1</v>
      </c>
      <c r="W2" s="11" t="s">
        <v>2</v>
      </c>
      <c r="X2" s="46" t="s">
        <v>82</v>
      </c>
      <c r="Y2" s="11" t="s">
        <v>1</v>
      </c>
      <c r="Z2" s="11" t="s">
        <v>2</v>
      </c>
      <c r="AA2" s="46" t="s">
        <v>82</v>
      </c>
      <c r="AB2" s="22" t="s">
        <v>1</v>
      </c>
      <c r="AC2" s="11" t="s">
        <v>2</v>
      </c>
      <c r="AD2" s="46" t="s">
        <v>82</v>
      </c>
      <c r="AE2" s="11" t="s">
        <v>1</v>
      </c>
      <c r="AF2" s="11" t="s">
        <v>2</v>
      </c>
      <c r="AG2" s="25" t="s">
        <v>82</v>
      </c>
      <c r="AH2" s="22" t="s">
        <v>1</v>
      </c>
      <c r="AI2" s="11" t="s">
        <v>2</v>
      </c>
      <c r="AJ2" s="46" t="s">
        <v>82</v>
      </c>
      <c r="AK2" s="6"/>
      <c r="AL2" s="6"/>
      <c r="AM2" s="15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</row>
    <row r="3" spans="1:65" ht="12.75">
      <c r="A3">
        <f>-2+ROW(A3)</f>
        <v>1</v>
      </c>
      <c r="B3" s="42" t="s">
        <v>33</v>
      </c>
      <c r="C3" s="65">
        <f>F3+I3+L3+O3+R3+U3+X3+AA3+AD3+AG3+AJ3-AK3</f>
        <v>696</v>
      </c>
      <c r="D3" s="56">
        <v>40</v>
      </c>
      <c r="E3" s="56">
        <v>60</v>
      </c>
      <c r="F3" s="75">
        <v>100</v>
      </c>
      <c r="G3" s="142">
        <v>36</v>
      </c>
      <c r="H3" s="142">
        <v>60</v>
      </c>
      <c r="I3" s="148">
        <v>96</v>
      </c>
      <c r="J3" s="142">
        <v>40</v>
      </c>
      <c r="K3" s="143">
        <v>60</v>
      </c>
      <c r="L3" s="75">
        <f>+J3+K3</f>
        <v>100</v>
      </c>
      <c r="M3" s="142">
        <v>40</v>
      </c>
      <c r="N3" s="143">
        <v>60</v>
      </c>
      <c r="O3" s="76">
        <f aca="true" t="shared" si="0" ref="O3:O10">+M3+N3</f>
        <v>100</v>
      </c>
      <c r="P3" s="142">
        <v>37</v>
      </c>
      <c r="Q3" s="143">
        <v>53</v>
      </c>
      <c r="R3" s="147">
        <f>+P3+Q3</f>
        <v>90</v>
      </c>
      <c r="S3" s="142">
        <v>40</v>
      </c>
      <c r="T3" s="143">
        <v>58</v>
      </c>
      <c r="U3" s="76">
        <f>+S3+T3</f>
        <v>98</v>
      </c>
      <c r="V3" s="142">
        <v>40</v>
      </c>
      <c r="W3" s="143">
        <v>60</v>
      </c>
      <c r="X3" s="75">
        <f aca="true" t="shared" si="1" ref="X3:X11">+V3+W3</f>
        <v>100</v>
      </c>
      <c r="Y3" s="142">
        <v>40</v>
      </c>
      <c r="Z3" s="143">
        <v>60</v>
      </c>
      <c r="AA3" s="76">
        <f aca="true" t="shared" si="2" ref="AA3:AA11">+Y3+Z3</f>
        <v>100</v>
      </c>
      <c r="AB3" s="142">
        <v>40</v>
      </c>
      <c r="AC3" s="143">
        <v>56</v>
      </c>
      <c r="AD3" s="147">
        <f>+AB3+AC3</f>
        <v>96</v>
      </c>
      <c r="AE3" s="142">
        <v>38</v>
      </c>
      <c r="AF3" s="143">
        <v>60</v>
      </c>
      <c r="AG3" s="76">
        <f aca="true" t="shared" si="3" ref="AG3:AG8">+AE3+AF3</f>
        <v>98</v>
      </c>
      <c r="AH3" s="142">
        <v>36</v>
      </c>
      <c r="AI3" s="143">
        <v>56</v>
      </c>
      <c r="AJ3" s="147">
        <f>+AH3+AI3</f>
        <v>92</v>
      </c>
      <c r="AK3" s="36">
        <f>96+90+96+92</f>
        <v>374</v>
      </c>
      <c r="AL3" s="6"/>
      <c r="AM3" s="15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</row>
    <row r="4" spans="1:65" ht="12.75">
      <c r="A4">
        <f aca="true" t="shared" si="4" ref="A4:A22">-2+ROW(A4)</f>
        <v>2</v>
      </c>
      <c r="B4" s="43" t="s">
        <v>13</v>
      </c>
      <c r="C4" s="11">
        <f aca="true" t="shared" si="5" ref="C4:C34">F4+I4+L4+O4+R4+U4+X4+AA4+AD4+AG4+AJ4-AK4</f>
        <v>678</v>
      </c>
      <c r="D4" s="36">
        <v>38</v>
      </c>
      <c r="E4" s="36">
        <v>53</v>
      </c>
      <c r="F4" s="96">
        <v>91</v>
      </c>
      <c r="G4" s="93">
        <v>40</v>
      </c>
      <c r="H4" s="93">
        <v>58</v>
      </c>
      <c r="I4" s="80">
        <v>98</v>
      </c>
      <c r="J4" s="93">
        <v>34</v>
      </c>
      <c r="K4" s="124">
        <v>55</v>
      </c>
      <c r="L4" s="96">
        <f>+J4+K4</f>
        <v>89</v>
      </c>
      <c r="M4" s="93">
        <v>38</v>
      </c>
      <c r="N4" s="124">
        <v>55</v>
      </c>
      <c r="O4" s="80">
        <f t="shared" si="0"/>
        <v>93</v>
      </c>
      <c r="P4" s="93">
        <v>40</v>
      </c>
      <c r="Q4" s="124">
        <v>60</v>
      </c>
      <c r="R4" s="79">
        <f>+P4+Q4</f>
        <v>100</v>
      </c>
      <c r="S4" s="93">
        <v>37</v>
      </c>
      <c r="T4" s="124">
        <v>60</v>
      </c>
      <c r="U4" s="80">
        <f>+S4+T4</f>
        <v>97</v>
      </c>
      <c r="V4" s="93">
        <v>36</v>
      </c>
      <c r="W4" s="124">
        <v>48</v>
      </c>
      <c r="X4" s="96">
        <f t="shared" si="1"/>
        <v>84</v>
      </c>
      <c r="Y4" s="93">
        <v>35</v>
      </c>
      <c r="Z4" s="124">
        <v>49</v>
      </c>
      <c r="AA4" s="91">
        <f t="shared" si="2"/>
        <v>84</v>
      </c>
      <c r="AB4" s="93">
        <v>38</v>
      </c>
      <c r="AC4" s="124">
        <v>60</v>
      </c>
      <c r="AD4" s="79">
        <f>+AB4+AC4</f>
        <v>98</v>
      </c>
      <c r="AE4" s="93">
        <v>40</v>
      </c>
      <c r="AF4" s="124">
        <v>57</v>
      </c>
      <c r="AG4" s="80">
        <f t="shared" si="3"/>
        <v>97</v>
      </c>
      <c r="AH4" s="93">
        <v>38</v>
      </c>
      <c r="AI4" s="124">
        <v>57</v>
      </c>
      <c r="AJ4" s="79">
        <f aca="true" t="shared" si="6" ref="AJ4:AJ34">+AH4+AI4</f>
        <v>95</v>
      </c>
      <c r="AK4" s="36">
        <f>91+89+84+84</f>
        <v>348</v>
      </c>
      <c r="AL4" s="6"/>
      <c r="AM4" s="15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</row>
    <row r="5" spans="1:65" ht="12.75">
      <c r="A5">
        <f t="shared" si="4"/>
        <v>3</v>
      </c>
      <c r="B5" s="43" t="s">
        <v>49</v>
      </c>
      <c r="C5" s="11">
        <f t="shared" si="5"/>
        <v>660</v>
      </c>
      <c r="D5" s="36">
        <v>28</v>
      </c>
      <c r="E5" s="36">
        <v>43</v>
      </c>
      <c r="F5" s="96">
        <v>71</v>
      </c>
      <c r="G5" s="93">
        <v>38</v>
      </c>
      <c r="H5" s="93">
        <v>56</v>
      </c>
      <c r="I5" s="80">
        <v>94</v>
      </c>
      <c r="J5" s="93"/>
      <c r="K5" s="124"/>
      <c r="L5" s="96">
        <v>0</v>
      </c>
      <c r="M5" s="93">
        <v>35</v>
      </c>
      <c r="N5" s="124">
        <v>57</v>
      </c>
      <c r="O5" s="80">
        <f t="shared" si="0"/>
        <v>92</v>
      </c>
      <c r="P5" s="93">
        <v>38</v>
      </c>
      <c r="Q5" s="124">
        <v>50</v>
      </c>
      <c r="R5" s="96">
        <f>+P5+Q5</f>
        <v>88</v>
      </c>
      <c r="S5" s="93">
        <v>38</v>
      </c>
      <c r="T5" s="124">
        <v>56</v>
      </c>
      <c r="U5" s="80">
        <f>+S5+T5</f>
        <v>94</v>
      </c>
      <c r="V5" s="93">
        <v>38</v>
      </c>
      <c r="W5" s="124">
        <v>58</v>
      </c>
      <c r="X5" s="79">
        <f t="shared" si="1"/>
        <v>96</v>
      </c>
      <c r="Y5" s="93">
        <v>40</v>
      </c>
      <c r="Z5" s="124">
        <v>57</v>
      </c>
      <c r="AA5" s="80">
        <f t="shared" si="2"/>
        <v>97</v>
      </c>
      <c r="AB5" s="93"/>
      <c r="AC5" s="124"/>
      <c r="AD5" s="96">
        <v>0</v>
      </c>
      <c r="AE5" s="93">
        <v>37</v>
      </c>
      <c r="AF5" s="124">
        <v>55</v>
      </c>
      <c r="AG5" s="80">
        <f t="shared" si="3"/>
        <v>92</v>
      </c>
      <c r="AH5" s="93">
        <v>37</v>
      </c>
      <c r="AI5" s="124">
        <v>58</v>
      </c>
      <c r="AJ5" s="79">
        <f t="shared" si="6"/>
        <v>95</v>
      </c>
      <c r="AK5" s="36">
        <f>71+88</f>
        <v>159</v>
      </c>
      <c r="AL5" s="6"/>
      <c r="AM5" s="15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</row>
    <row r="6" spans="1:65" ht="12.75">
      <c r="A6">
        <f t="shared" si="4"/>
        <v>4</v>
      </c>
      <c r="B6" s="43" t="s">
        <v>36</v>
      </c>
      <c r="C6" s="11">
        <f t="shared" si="5"/>
        <v>652</v>
      </c>
      <c r="D6" s="36">
        <v>35</v>
      </c>
      <c r="E6" s="36">
        <v>56</v>
      </c>
      <c r="F6" s="79">
        <v>91</v>
      </c>
      <c r="G6" s="93">
        <v>35</v>
      </c>
      <c r="H6" s="93">
        <v>52</v>
      </c>
      <c r="I6" s="91">
        <v>87</v>
      </c>
      <c r="J6" s="93">
        <v>38</v>
      </c>
      <c r="K6" s="124">
        <v>58</v>
      </c>
      <c r="L6" s="79">
        <f>+J6+K6</f>
        <v>96</v>
      </c>
      <c r="M6" s="93">
        <v>33</v>
      </c>
      <c r="N6" s="124">
        <v>58</v>
      </c>
      <c r="O6" s="80">
        <f t="shared" si="0"/>
        <v>91</v>
      </c>
      <c r="P6" s="93">
        <v>36</v>
      </c>
      <c r="Q6" s="124">
        <v>57</v>
      </c>
      <c r="R6" s="79">
        <f>+P6+Q6</f>
        <v>93</v>
      </c>
      <c r="S6" s="93">
        <v>32</v>
      </c>
      <c r="T6" s="124">
        <v>57</v>
      </c>
      <c r="U6" s="91">
        <f>+S6+T6</f>
        <v>89</v>
      </c>
      <c r="V6" s="93">
        <v>38</v>
      </c>
      <c r="W6" s="124">
        <v>54</v>
      </c>
      <c r="X6" s="79">
        <f t="shared" si="1"/>
        <v>92</v>
      </c>
      <c r="Y6" s="93">
        <v>38</v>
      </c>
      <c r="Z6" s="124">
        <v>53</v>
      </c>
      <c r="AA6" s="80">
        <f t="shared" si="2"/>
        <v>91</v>
      </c>
      <c r="AB6" s="93">
        <v>32</v>
      </c>
      <c r="AC6" s="124">
        <v>58</v>
      </c>
      <c r="AD6" s="96">
        <f>+AB6+AC6</f>
        <v>90</v>
      </c>
      <c r="AE6" s="93">
        <v>40</v>
      </c>
      <c r="AF6" s="124">
        <v>50</v>
      </c>
      <c r="AG6" s="91">
        <f t="shared" si="3"/>
        <v>90</v>
      </c>
      <c r="AH6" s="93">
        <v>38</v>
      </c>
      <c r="AI6" s="124">
        <v>60</v>
      </c>
      <c r="AJ6" s="79">
        <f t="shared" si="6"/>
        <v>98</v>
      </c>
      <c r="AK6" s="36">
        <f>87+89+90+90</f>
        <v>356</v>
      </c>
      <c r="AL6" s="6"/>
      <c r="AM6" s="15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</row>
    <row r="7" spans="1:65" ht="12.75">
      <c r="A7">
        <f t="shared" si="4"/>
        <v>5</v>
      </c>
      <c r="B7" s="43" t="s">
        <v>44</v>
      </c>
      <c r="C7" s="11">
        <f t="shared" si="5"/>
        <v>630</v>
      </c>
      <c r="D7" s="36">
        <v>34</v>
      </c>
      <c r="E7" s="36">
        <v>58</v>
      </c>
      <c r="F7" s="79">
        <v>92</v>
      </c>
      <c r="G7" s="93">
        <v>33</v>
      </c>
      <c r="H7" s="93">
        <v>57</v>
      </c>
      <c r="I7" s="80">
        <v>90</v>
      </c>
      <c r="J7" s="93">
        <v>37</v>
      </c>
      <c r="K7" s="124">
        <v>51</v>
      </c>
      <c r="L7" s="79">
        <f>+J7+K7</f>
        <v>88</v>
      </c>
      <c r="M7" s="93">
        <v>34</v>
      </c>
      <c r="N7" s="124">
        <v>54</v>
      </c>
      <c r="O7" s="80">
        <f t="shared" si="0"/>
        <v>88</v>
      </c>
      <c r="P7" s="93"/>
      <c r="Q7" s="124"/>
      <c r="R7" s="96">
        <v>0</v>
      </c>
      <c r="S7" s="93"/>
      <c r="T7" s="124"/>
      <c r="U7" s="91">
        <v>0</v>
      </c>
      <c r="V7" s="93">
        <v>35</v>
      </c>
      <c r="W7" s="124">
        <v>49</v>
      </c>
      <c r="X7" s="96">
        <f t="shared" si="1"/>
        <v>84</v>
      </c>
      <c r="Y7" s="93">
        <v>34</v>
      </c>
      <c r="Z7" s="124">
        <v>55</v>
      </c>
      <c r="AA7" s="80">
        <f t="shared" si="2"/>
        <v>89</v>
      </c>
      <c r="AB7" s="93">
        <v>36</v>
      </c>
      <c r="AC7" s="124">
        <v>57</v>
      </c>
      <c r="AD7" s="79">
        <f>+AB7+AC7</f>
        <v>93</v>
      </c>
      <c r="AE7" s="93">
        <v>37</v>
      </c>
      <c r="AF7" s="124">
        <v>53</v>
      </c>
      <c r="AG7" s="80">
        <f t="shared" si="3"/>
        <v>90</v>
      </c>
      <c r="AH7" s="93">
        <v>33</v>
      </c>
      <c r="AI7" s="124">
        <v>48</v>
      </c>
      <c r="AJ7" s="96">
        <f t="shared" si="6"/>
        <v>81</v>
      </c>
      <c r="AK7" s="36">
        <f>84+81</f>
        <v>165</v>
      </c>
      <c r="AL7" s="6"/>
      <c r="AM7" s="15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</row>
    <row r="8" spans="1:65" ht="12.75">
      <c r="A8">
        <f t="shared" si="4"/>
        <v>6</v>
      </c>
      <c r="B8" s="43" t="s">
        <v>45</v>
      </c>
      <c r="C8" s="11">
        <f t="shared" si="5"/>
        <v>624</v>
      </c>
      <c r="D8" s="36">
        <v>30</v>
      </c>
      <c r="E8" s="36">
        <v>50</v>
      </c>
      <c r="F8" s="96">
        <v>80</v>
      </c>
      <c r="G8" s="93">
        <v>37</v>
      </c>
      <c r="H8" s="93">
        <v>54</v>
      </c>
      <c r="I8" s="80">
        <v>91</v>
      </c>
      <c r="J8" s="93"/>
      <c r="K8" s="124"/>
      <c r="L8" s="96">
        <v>0</v>
      </c>
      <c r="M8" s="93">
        <v>37</v>
      </c>
      <c r="N8" s="124">
        <v>56</v>
      </c>
      <c r="O8" s="80">
        <f t="shared" si="0"/>
        <v>93</v>
      </c>
      <c r="P8" s="93">
        <v>32</v>
      </c>
      <c r="Q8" s="124">
        <v>52</v>
      </c>
      <c r="R8" s="79">
        <f>+P8+Q8</f>
        <v>84</v>
      </c>
      <c r="S8" s="93">
        <v>33</v>
      </c>
      <c r="T8" s="124">
        <v>53</v>
      </c>
      <c r="U8" s="80">
        <f>+S8+T8</f>
        <v>86</v>
      </c>
      <c r="V8" s="93">
        <v>37</v>
      </c>
      <c r="W8" s="124">
        <v>50</v>
      </c>
      <c r="X8" s="79">
        <f t="shared" si="1"/>
        <v>87</v>
      </c>
      <c r="Y8" s="93">
        <v>37</v>
      </c>
      <c r="Z8" s="124">
        <v>52</v>
      </c>
      <c r="AA8" s="80">
        <f t="shared" si="2"/>
        <v>89</v>
      </c>
      <c r="AB8" s="93"/>
      <c r="AC8" s="124"/>
      <c r="AD8" s="96">
        <v>0</v>
      </c>
      <c r="AE8" s="93">
        <v>38</v>
      </c>
      <c r="AF8" s="124">
        <v>56</v>
      </c>
      <c r="AG8" s="80">
        <f t="shared" si="3"/>
        <v>94</v>
      </c>
      <c r="AH8" s="93"/>
      <c r="AI8" s="124"/>
      <c r="AJ8" s="96">
        <f t="shared" si="6"/>
        <v>0</v>
      </c>
      <c r="AK8" s="36">
        <v>80</v>
      </c>
      <c r="AL8" s="6"/>
      <c r="AM8" s="15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</row>
    <row r="9" spans="1:65" ht="12.75">
      <c r="A9">
        <f t="shared" si="4"/>
        <v>7</v>
      </c>
      <c r="B9" s="43" t="s">
        <v>30</v>
      </c>
      <c r="C9" s="11">
        <f t="shared" si="5"/>
        <v>614</v>
      </c>
      <c r="D9" s="36">
        <v>31</v>
      </c>
      <c r="E9" s="36">
        <v>55</v>
      </c>
      <c r="F9" s="79">
        <v>86</v>
      </c>
      <c r="G9" s="93">
        <v>34</v>
      </c>
      <c r="H9" s="93">
        <v>51</v>
      </c>
      <c r="I9" s="80">
        <v>85</v>
      </c>
      <c r="J9" s="93">
        <v>35</v>
      </c>
      <c r="K9" s="124">
        <v>54</v>
      </c>
      <c r="L9" s="79">
        <f>+J9+K9</f>
        <v>89</v>
      </c>
      <c r="M9" s="93">
        <v>30</v>
      </c>
      <c r="N9" s="124">
        <v>53</v>
      </c>
      <c r="O9" s="91">
        <f t="shared" si="0"/>
        <v>83</v>
      </c>
      <c r="P9" s="93">
        <v>33</v>
      </c>
      <c r="Q9" s="124">
        <v>58</v>
      </c>
      <c r="R9" s="79">
        <f>+P9+Q9</f>
        <v>91</v>
      </c>
      <c r="S9" s="93">
        <v>35</v>
      </c>
      <c r="T9" s="124">
        <v>52</v>
      </c>
      <c r="U9" s="80">
        <f>+S9+T9</f>
        <v>87</v>
      </c>
      <c r="V9" s="93">
        <v>32</v>
      </c>
      <c r="W9" s="124">
        <v>46</v>
      </c>
      <c r="X9" s="96">
        <f t="shared" si="1"/>
        <v>78</v>
      </c>
      <c r="Y9" s="93">
        <v>33</v>
      </c>
      <c r="Z9" s="124">
        <v>44</v>
      </c>
      <c r="AA9" s="91">
        <f t="shared" si="2"/>
        <v>77</v>
      </c>
      <c r="AB9" s="93">
        <v>34</v>
      </c>
      <c r="AC9" s="124">
        <v>52</v>
      </c>
      <c r="AD9" s="79">
        <f>+AB9+AC9</f>
        <v>86</v>
      </c>
      <c r="AE9" s="93"/>
      <c r="AF9" s="124"/>
      <c r="AG9" s="91">
        <v>0</v>
      </c>
      <c r="AH9" s="93">
        <v>37</v>
      </c>
      <c r="AI9" s="124">
        <v>53</v>
      </c>
      <c r="AJ9" s="79">
        <f t="shared" si="6"/>
        <v>90</v>
      </c>
      <c r="AK9" s="36">
        <f>83+78+77</f>
        <v>238</v>
      </c>
      <c r="AL9" s="6"/>
      <c r="AM9" s="15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</row>
    <row r="10" spans="1:65" ht="12.75">
      <c r="A10">
        <f t="shared" si="4"/>
        <v>8</v>
      </c>
      <c r="B10" s="43" t="s">
        <v>34</v>
      </c>
      <c r="C10" s="11">
        <f t="shared" si="5"/>
        <v>613</v>
      </c>
      <c r="D10" s="36">
        <v>27</v>
      </c>
      <c r="E10" s="36">
        <v>48</v>
      </c>
      <c r="F10" s="96">
        <v>75</v>
      </c>
      <c r="G10" s="93"/>
      <c r="H10" s="93"/>
      <c r="I10" s="91">
        <v>0</v>
      </c>
      <c r="J10" s="93">
        <v>33</v>
      </c>
      <c r="K10" s="124">
        <v>53</v>
      </c>
      <c r="L10" s="79">
        <f>+J10+K10</f>
        <v>86</v>
      </c>
      <c r="M10" s="93">
        <v>36</v>
      </c>
      <c r="N10" s="124">
        <v>52</v>
      </c>
      <c r="O10" s="80">
        <f t="shared" si="0"/>
        <v>88</v>
      </c>
      <c r="P10" s="93"/>
      <c r="Q10" s="124"/>
      <c r="R10" s="96">
        <v>0</v>
      </c>
      <c r="S10" s="93"/>
      <c r="T10" s="124"/>
      <c r="U10" s="91">
        <v>0</v>
      </c>
      <c r="V10" s="93">
        <v>36</v>
      </c>
      <c r="W10" s="124">
        <v>52</v>
      </c>
      <c r="X10" s="79">
        <f t="shared" si="1"/>
        <v>88</v>
      </c>
      <c r="Y10" s="93">
        <v>37</v>
      </c>
      <c r="Z10" s="124">
        <v>54</v>
      </c>
      <c r="AA10" s="80">
        <f t="shared" si="2"/>
        <v>91</v>
      </c>
      <c r="AB10" s="93">
        <v>35</v>
      </c>
      <c r="AC10" s="124">
        <v>54</v>
      </c>
      <c r="AD10" s="79">
        <f>+AB10+AC10</f>
        <v>89</v>
      </c>
      <c r="AE10" s="93">
        <v>35</v>
      </c>
      <c r="AF10" s="124">
        <v>49</v>
      </c>
      <c r="AG10" s="80">
        <f>+AE10+AF10</f>
        <v>84</v>
      </c>
      <c r="AH10" s="93">
        <v>36</v>
      </c>
      <c r="AI10" s="124">
        <v>51</v>
      </c>
      <c r="AJ10" s="79">
        <f t="shared" si="6"/>
        <v>87</v>
      </c>
      <c r="AK10" s="151">
        <v>75</v>
      </c>
      <c r="AL10" s="6"/>
      <c r="AM10" s="15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</row>
    <row r="11" spans="1:65" ht="12.75">
      <c r="A11">
        <f t="shared" si="4"/>
        <v>9</v>
      </c>
      <c r="B11" s="43" t="s">
        <v>28</v>
      </c>
      <c r="C11" s="11">
        <f t="shared" si="5"/>
        <v>518</v>
      </c>
      <c r="D11" s="36">
        <v>33</v>
      </c>
      <c r="E11" s="36">
        <v>49</v>
      </c>
      <c r="F11" s="79">
        <v>82</v>
      </c>
      <c r="G11" s="93"/>
      <c r="H11" s="93"/>
      <c r="I11" s="80">
        <v>0</v>
      </c>
      <c r="J11" s="93"/>
      <c r="K11" s="93"/>
      <c r="L11" s="96">
        <v>0</v>
      </c>
      <c r="M11" s="93"/>
      <c r="N11" s="93"/>
      <c r="O11" s="91">
        <v>0</v>
      </c>
      <c r="P11" s="93">
        <v>35</v>
      </c>
      <c r="Q11" s="93">
        <v>56</v>
      </c>
      <c r="R11" s="79">
        <f>+P11+Q11</f>
        <v>91</v>
      </c>
      <c r="S11" s="93"/>
      <c r="T11" s="93"/>
      <c r="U11" s="91">
        <v>0</v>
      </c>
      <c r="V11" s="93">
        <v>34</v>
      </c>
      <c r="W11" s="124">
        <v>55</v>
      </c>
      <c r="X11" s="79">
        <f t="shared" si="1"/>
        <v>89</v>
      </c>
      <c r="Y11" s="93">
        <v>33</v>
      </c>
      <c r="Z11" s="124">
        <v>46</v>
      </c>
      <c r="AA11" s="80">
        <f t="shared" si="2"/>
        <v>79</v>
      </c>
      <c r="AB11" s="93">
        <v>37</v>
      </c>
      <c r="AC11" s="124">
        <v>53</v>
      </c>
      <c r="AD11" s="79">
        <f>+AB11+AC11</f>
        <v>90</v>
      </c>
      <c r="AE11" s="93">
        <v>36</v>
      </c>
      <c r="AF11" s="124">
        <v>51</v>
      </c>
      <c r="AG11" s="80">
        <f>+AE11+AF11</f>
        <v>87</v>
      </c>
      <c r="AH11" s="93"/>
      <c r="AI11" s="124"/>
      <c r="AJ11" s="96">
        <f t="shared" si="6"/>
        <v>0</v>
      </c>
      <c r="AK11" s="6"/>
      <c r="AL11" s="6"/>
      <c r="AM11" s="15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</row>
    <row r="12" spans="1:65" ht="12.75">
      <c r="A12">
        <f t="shared" si="4"/>
        <v>10</v>
      </c>
      <c r="B12" s="43" t="s">
        <v>35</v>
      </c>
      <c r="C12" s="11">
        <f t="shared" si="5"/>
        <v>483</v>
      </c>
      <c r="D12" s="36">
        <v>26</v>
      </c>
      <c r="E12" s="36">
        <v>44</v>
      </c>
      <c r="F12" s="79">
        <v>70</v>
      </c>
      <c r="G12" s="93">
        <v>31</v>
      </c>
      <c r="H12" s="93">
        <v>53</v>
      </c>
      <c r="I12" s="80">
        <v>84</v>
      </c>
      <c r="J12" s="93">
        <v>31</v>
      </c>
      <c r="K12" s="124">
        <v>52</v>
      </c>
      <c r="L12" s="79">
        <f>+J12+K12</f>
        <v>83</v>
      </c>
      <c r="M12" s="93">
        <v>31</v>
      </c>
      <c r="N12" s="124">
        <v>50</v>
      </c>
      <c r="O12" s="80">
        <f>+M12+N12</f>
        <v>81</v>
      </c>
      <c r="P12" s="93">
        <v>30</v>
      </c>
      <c r="Q12" s="124">
        <v>54</v>
      </c>
      <c r="R12" s="79">
        <f>+P12+Q12</f>
        <v>84</v>
      </c>
      <c r="S12" s="93">
        <v>31</v>
      </c>
      <c r="T12" s="124">
        <v>50</v>
      </c>
      <c r="U12" s="80">
        <f>+S12+T12</f>
        <v>81</v>
      </c>
      <c r="V12" s="93"/>
      <c r="W12" s="124"/>
      <c r="X12" s="79">
        <v>0</v>
      </c>
      <c r="Y12" s="93"/>
      <c r="Z12" s="124"/>
      <c r="AA12" s="91">
        <v>0</v>
      </c>
      <c r="AB12" s="91"/>
      <c r="AC12" s="150"/>
      <c r="AD12" s="96">
        <v>0</v>
      </c>
      <c r="AE12" s="91"/>
      <c r="AF12" s="150"/>
      <c r="AG12" s="91">
        <v>0</v>
      </c>
      <c r="AH12" s="91"/>
      <c r="AI12" s="150"/>
      <c r="AJ12" s="96">
        <f t="shared" si="6"/>
        <v>0</v>
      </c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</row>
    <row r="13" spans="1:65" ht="12.75">
      <c r="A13">
        <f t="shared" si="4"/>
        <v>11</v>
      </c>
      <c r="B13" s="44" t="s">
        <v>56</v>
      </c>
      <c r="C13" s="66">
        <f t="shared" si="5"/>
        <v>425</v>
      </c>
      <c r="D13" s="51"/>
      <c r="E13" s="51"/>
      <c r="F13" s="88">
        <v>0</v>
      </c>
      <c r="G13" s="99">
        <v>31</v>
      </c>
      <c r="H13" s="99">
        <v>55</v>
      </c>
      <c r="I13" s="99">
        <v>86</v>
      </c>
      <c r="J13" s="99">
        <v>36</v>
      </c>
      <c r="K13" s="128">
        <v>57</v>
      </c>
      <c r="L13" s="88">
        <f>+J13+K13</f>
        <v>93</v>
      </c>
      <c r="M13" s="99"/>
      <c r="N13" s="128"/>
      <c r="O13" s="99">
        <v>0</v>
      </c>
      <c r="P13" s="99"/>
      <c r="Q13" s="128"/>
      <c r="R13" s="154">
        <v>0</v>
      </c>
      <c r="S13" s="145"/>
      <c r="T13" s="171"/>
      <c r="U13" s="153">
        <v>0</v>
      </c>
      <c r="V13" s="145">
        <v>33</v>
      </c>
      <c r="W13" s="171">
        <v>44</v>
      </c>
      <c r="X13" s="88">
        <f aca="true" t="shared" si="7" ref="X13:X18">+V13+W13</f>
        <v>77</v>
      </c>
      <c r="Y13" s="145"/>
      <c r="Z13" s="171"/>
      <c r="AA13" s="153">
        <v>0</v>
      </c>
      <c r="AB13" s="145">
        <v>33</v>
      </c>
      <c r="AC13" s="171">
        <v>55</v>
      </c>
      <c r="AD13" s="88">
        <f>+AB13+AC13</f>
        <v>88</v>
      </c>
      <c r="AE13" s="145"/>
      <c r="AF13" s="171"/>
      <c r="AG13" s="153">
        <v>0</v>
      </c>
      <c r="AH13" s="145">
        <v>32</v>
      </c>
      <c r="AI13" s="171">
        <v>49</v>
      </c>
      <c r="AJ13" s="88">
        <f t="shared" si="6"/>
        <v>81</v>
      </c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</row>
    <row r="14" spans="1:65" ht="12.75" hidden="1">
      <c r="A14">
        <f t="shared" si="4"/>
        <v>12</v>
      </c>
      <c r="B14" s="43" t="s">
        <v>94</v>
      </c>
      <c r="C14" s="11">
        <f t="shared" si="5"/>
        <v>369</v>
      </c>
      <c r="D14" s="36"/>
      <c r="E14" s="36"/>
      <c r="F14" s="79">
        <v>0</v>
      </c>
      <c r="G14" s="93"/>
      <c r="H14" s="93"/>
      <c r="I14" s="80">
        <v>0</v>
      </c>
      <c r="J14" s="93"/>
      <c r="K14" s="93"/>
      <c r="L14" s="79">
        <v>0</v>
      </c>
      <c r="M14" s="93"/>
      <c r="N14" s="93"/>
      <c r="O14" s="91">
        <v>0</v>
      </c>
      <c r="P14" s="91"/>
      <c r="Q14" s="91"/>
      <c r="R14" s="96">
        <v>0</v>
      </c>
      <c r="S14" s="91"/>
      <c r="T14" s="91"/>
      <c r="U14" s="91">
        <v>0</v>
      </c>
      <c r="V14" s="93">
        <v>35</v>
      </c>
      <c r="W14" s="93">
        <v>56</v>
      </c>
      <c r="X14" s="79">
        <f t="shared" si="7"/>
        <v>91</v>
      </c>
      <c r="Y14" s="93">
        <v>36</v>
      </c>
      <c r="Z14" s="124">
        <v>56</v>
      </c>
      <c r="AA14" s="80">
        <f>+Y14+Z14</f>
        <v>92</v>
      </c>
      <c r="AB14" s="93"/>
      <c r="AC14" s="124"/>
      <c r="AD14" s="96">
        <v>0</v>
      </c>
      <c r="AE14" s="93">
        <v>34</v>
      </c>
      <c r="AF14" s="124">
        <v>58</v>
      </c>
      <c r="AG14" s="80">
        <f>+AE14+AF14</f>
        <v>92</v>
      </c>
      <c r="AH14" s="93">
        <v>40</v>
      </c>
      <c r="AI14" s="124">
        <v>54</v>
      </c>
      <c r="AJ14" s="79">
        <f t="shared" si="6"/>
        <v>94</v>
      </c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</row>
    <row r="15" spans="1:65" ht="12.75" hidden="1">
      <c r="A15">
        <f t="shared" si="4"/>
        <v>13</v>
      </c>
      <c r="B15" s="43" t="s">
        <v>29</v>
      </c>
      <c r="C15" s="11">
        <f t="shared" si="5"/>
        <v>319</v>
      </c>
      <c r="D15" s="36">
        <v>29</v>
      </c>
      <c r="E15" s="36">
        <v>45</v>
      </c>
      <c r="F15" s="79">
        <v>74</v>
      </c>
      <c r="G15" s="93"/>
      <c r="H15" s="93"/>
      <c r="I15" s="80">
        <v>0</v>
      </c>
      <c r="J15" s="93">
        <v>30</v>
      </c>
      <c r="K15" s="93">
        <v>50</v>
      </c>
      <c r="L15" s="79">
        <v>0</v>
      </c>
      <c r="M15" s="93"/>
      <c r="N15" s="93"/>
      <c r="O15" s="80">
        <v>0</v>
      </c>
      <c r="P15" s="93">
        <v>31</v>
      </c>
      <c r="Q15" s="124">
        <v>55</v>
      </c>
      <c r="R15" s="79">
        <f>+P15+Q15</f>
        <v>86</v>
      </c>
      <c r="S15" s="93">
        <v>34</v>
      </c>
      <c r="T15" s="124">
        <v>51</v>
      </c>
      <c r="U15" s="80">
        <f>+S15+T15</f>
        <v>85</v>
      </c>
      <c r="V15" s="93">
        <v>31</v>
      </c>
      <c r="W15" s="124">
        <v>43</v>
      </c>
      <c r="X15" s="79">
        <f t="shared" si="7"/>
        <v>74</v>
      </c>
      <c r="Y15" s="93"/>
      <c r="Z15" s="124"/>
      <c r="AA15" s="91">
        <v>0</v>
      </c>
      <c r="AB15" s="91"/>
      <c r="AC15" s="150"/>
      <c r="AD15" s="96">
        <v>0</v>
      </c>
      <c r="AE15" s="91"/>
      <c r="AF15" s="150"/>
      <c r="AG15" s="91">
        <v>0</v>
      </c>
      <c r="AH15" s="91"/>
      <c r="AI15" s="150"/>
      <c r="AJ15" s="96">
        <f t="shared" si="6"/>
        <v>0</v>
      </c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</row>
    <row r="16" spans="1:65" ht="12.75" hidden="1">
      <c r="A16">
        <f t="shared" si="4"/>
        <v>14</v>
      </c>
      <c r="B16" s="43" t="s">
        <v>48</v>
      </c>
      <c r="C16" s="11">
        <f t="shared" si="5"/>
        <v>280</v>
      </c>
      <c r="D16" s="36">
        <v>36</v>
      </c>
      <c r="E16" s="36">
        <v>57</v>
      </c>
      <c r="F16" s="79">
        <v>93</v>
      </c>
      <c r="G16" s="93"/>
      <c r="H16" s="93"/>
      <c r="I16" s="80">
        <v>0</v>
      </c>
      <c r="J16" s="93"/>
      <c r="K16" s="124"/>
      <c r="L16" s="79">
        <v>0</v>
      </c>
      <c r="M16" s="93"/>
      <c r="N16" s="124"/>
      <c r="O16" s="80">
        <v>0</v>
      </c>
      <c r="P16" s="93"/>
      <c r="Q16" s="124"/>
      <c r="R16" s="79">
        <v>0</v>
      </c>
      <c r="S16" s="93"/>
      <c r="T16" s="124"/>
      <c r="U16" s="91">
        <v>0</v>
      </c>
      <c r="V16" s="93">
        <v>40</v>
      </c>
      <c r="W16" s="124">
        <v>57</v>
      </c>
      <c r="X16" s="79">
        <f t="shared" si="7"/>
        <v>97</v>
      </c>
      <c r="Y16" s="93"/>
      <c r="Z16" s="124"/>
      <c r="AA16" s="91">
        <v>0</v>
      </c>
      <c r="AB16" s="93"/>
      <c r="AC16" s="124"/>
      <c r="AD16" s="96">
        <v>0</v>
      </c>
      <c r="AE16" s="93"/>
      <c r="AF16" s="124"/>
      <c r="AG16" s="91">
        <v>0</v>
      </c>
      <c r="AH16" s="93">
        <v>40</v>
      </c>
      <c r="AI16" s="124">
        <v>50</v>
      </c>
      <c r="AJ16" s="79">
        <f t="shared" si="6"/>
        <v>90</v>
      </c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</row>
    <row r="17" spans="1:65" ht="12.75" hidden="1">
      <c r="A17">
        <f t="shared" si="4"/>
        <v>15</v>
      </c>
      <c r="B17" s="43" t="s">
        <v>95</v>
      </c>
      <c r="C17" s="11">
        <f t="shared" si="5"/>
        <v>236</v>
      </c>
      <c r="D17" s="36"/>
      <c r="E17" s="36"/>
      <c r="F17" s="79">
        <v>0</v>
      </c>
      <c r="G17" s="93"/>
      <c r="H17" s="93"/>
      <c r="I17" s="80">
        <v>0</v>
      </c>
      <c r="J17" s="93"/>
      <c r="K17" s="93"/>
      <c r="L17" s="79">
        <v>0</v>
      </c>
      <c r="M17" s="93"/>
      <c r="N17" s="93"/>
      <c r="O17" s="80">
        <v>0</v>
      </c>
      <c r="P17" s="93"/>
      <c r="Q17" s="93"/>
      <c r="R17" s="96">
        <v>0</v>
      </c>
      <c r="S17" s="93"/>
      <c r="T17" s="93"/>
      <c r="U17" s="91">
        <v>0</v>
      </c>
      <c r="V17" s="93">
        <v>33</v>
      </c>
      <c r="W17" s="124">
        <v>47</v>
      </c>
      <c r="X17" s="79">
        <f t="shared" si="7"/>
        <v>80</v>
      </c>
      <c r="Y17" s="93">
        <v>34</v>
      </c>
      <c r="Z17" s="124">
        <v>45</v>
      </c>
      <c r="AA17" s="80">
        <f>+Y17+Z17</f>
        <v>79</v>
      </c>
      <c r="AB17" s="93"/>
      <c r="AC17" s="124"/>
      <c r="AD17" s="96">
        <v>0</v>
      </c>
      <c r="AE17" s="93"/>
      <c r="AF17" s="124"/>
      <c r="AG17" s="91">
        <v>0</v>
      </c>
      <c r="AH17" s="93">
        <v>31</v>
      </c>
      <c r="AI17" s="124">
        <v>46</v>
      </c>
      <c r="AJ17" s="79">
        <f t="shared" si="6"/>
        <v>77</v>
      </c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</row>
    <row r="18" spans="1:65" ht="12.75" hidden="1">
      <c r="A18">
        <f t="shared" si="4"/>
        <v>16</v>
      </c>
      <c r="B18" s="43" t="s">
        <v>91</v>
      </c>
      <c r="C18" s="11">
        <f t="shared" si="5"/>
        <v>229</v>
      </c>
      <c r="D18" s="36"/>
      <c r="E18" s="36"/>
      <c r="F18" s="79">
        <v>0</v>
      </c>
      <c r="G18" s="93"/>
      <c r="H18" s="93"/>
      <c r="I18" s="80">
        <v>0</v>
      </c>
      <c r="J18" s="93"/>
      <c r="K18" s="93"/>
      <c r="L18" s="79">
        <v>0</v>
      </c>
      <c r="M18" s="93"/>
      <c r="N18" s="93"/>
      <c r="O18" s="80">
        <v>0</v>
      </c>
      <c r="P18" s="93"/>
      <c r="Q18" s="93"/>
      <c r="R18" s="96">
        <v>0</v>
      </c>
      <c r="S18" s="93"/>
      <c r="T18" s="93"/>
      <c r="U18" s="91">
        <v>0</v>
      </c>
      <c r="V18" s="93">
        <v>32</v>
      </c>
      <c r="W18" s="124">
        <v>45</v>
      </c>
      <c r="X18" s="79">
        <f t="shared" si="7"/>
        <v>77</v>
      </c>
      <c r="Y18" s="93">
        <v>31</v>
      </c>
      <c r="Z18" s="124">
        <v>43</v>
      </c>
      <c r="AA18" s="80">
        <f>+Y18+Z18</f>
        <v>74</v>
      </c>
      <c r="AB18" s="93"/>
      <c r="AC18" s="124"/>
      <c r="AD18" s="96">
        <v>0</v>
      </c>
      <c r="AE18" s="93"/>
      <c r="AF18" s="124"/>
      <c r="AG18" s="91">
        <v>0</v>
      </c>
      <c r="AH18" s="93">
        <v>33</v>
      </c>
      <c r="AI18" s="124">
        <v>45</v>
      </c>
      <c r="AJ18" s="79">
        <f t="shared" si="6"/>
        <v>78</v>
      </c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</row>
    <row r="19" spans="1:65" ht="12.75" hidden="1">
      <c r="A19">
        <f t="shared" si="4"/>
        <v>17</v>
      </c>
      <c r="B19" s="43" t="s">
        <v>118</v>
      </c>
      <c r="C19" s="11">
        <f t="shared" si="5"/>
        <v>185</v>
      </c>
      <c r="D19" s="36"/>
      <c r="E19" s="36"/>
      <c r="F19" s="79">
        <v>0</v>
      </c>
      <c r="G19" s="93"/>
      <c r="H19" s="93"/>
      <c r="I19" s="80">
        <v>0</v>
      </c>
      <c r="J19" s="93"/>
      <c r="K19" s="93"/>
      <c r="L19" s="79">
        <v>0</v>
      </c>
      <c r="M19" s="93"/>
      <c r="N19" s="93"/>
      <c r="O19" s="80">
        <v>0</v>
      </c>
      <c r="P19" s="93"/>
      <c r="Q19" s="93"/>
      <c r="R19" s="79">
        <v>0</v>
      </c>
      <c r="S19" s="93"/>
      <c r="T19" s="93"/>
      <c r="U19" s="91">
        <v>0</v>
      </c>
      <c r="V19" s="93"/>
      <c r="W19" s="93"/>
      <c r="X19" s="96">
        <v>0</v>
      </c>
      <c r="Y19" s="93">
        <v>38</v>
      </c>
      <c r="Z19" s="93">
        <v>58</v>
      </c>
      <c r="AA19" s="80">
        <f>+Y19+Z19</f>
        <v>96</v>
      </c>
      <c r="AB19" s="93"/>
      <c r="AC19" s="93"/>
      <c r="AD19" s="96">
        <v>0</v>
      </c>
      <c r="AE19" s="93"/>
      <c r="AF19" s="93"/>
      <c r="AG19" s="91">
        <v>0</v>
      </c>
      <c r="AH19" s="93">
        <v>34</v>
      </c>
      <c r="AI19" s="93">
        <v>55</v>
      </c>
      <c r="AJ19" s="79">
        <f t="shared" si="6"/>
        <v>89</v>
      </c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</row>
    <row r="20" spans="1:65" ht="12.75" hidden="1">
      <c r="A20">
        <f t="shared" si="4"/>
        <v>18</v>
      </c>
      <c r="B20" s="63" t="s">
        <v>149</v>
      </c>
      <c r="C20" s="11">
        <f t="shared" si="5"/>
        <v>175</v>
      </c>
      <c r="D20" s="36"/>
      <c r="E20" s="36"/>
      <c r="F20" s="79">
        <v>0</v>
      </c>
      <c r="G20" s="93"/>
      <c r="H20" s="93"/>
      <c r="I20" s="80">
        <v>0</v>
      </c>
      <c r="J20" s="93"/>
      <c r="K20" s="93"/>
      <c r="L20" s="79">
        <v>0</v>
      </c>
      <c r="M20" s="93"/>
      <c r="N20" s="93"/>
      <c r="O20" s="80">
        <v>0</v>
      </c>
      <c r="P20" s="93"/>
      <c r="Q20" s="93"/>
      <c r="R20" s="79">
        <v>0</v>
      </c>
      <c r="S20" s="93"/>
      <c r="T20" s="93"/>
      <c r="U20" s="91">
        <v>0</v>
      </c>
      <c r="V20" s="91"/>
      <c r="W20" s="91"/>
      <c r="X20" s="96">
        <v>0</v>
      </c>
      <c r="Y20" s="91"/>
      <c r="Z20" s="91"/>
      <c r="AA20" s="91">
        <v>0</v>
      </c>
      <c r="AB20" s="91"/>
      <c r="AC20" s="91"/>
      <c r="AD20" s="96">
        <v>0</v>
      </c>
      <c r="AE20" s="93">
        <v>36</v>
      </c>
      <c r="AF20" s="93">
        <v>52</v>
      </c>
      <c r="AG20" s="80">
        <f>+AE20+AF20</f>
        <v>88</v>
      </c>
      <c r="AH20" s="93">
        <v>35</v>
      </c>
      <c r="AI20" s="93">
        <v>52</v>
      </c>
      <c r="AJ20" s="79">
        <f t="shared" si="6"/>
        <v>87</v>
      </c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</row>
    <row r="21" spans="1:65" ht="12.75" hidden="1">
      <c r="A21">
        <f t="shared" si="4"/>
        <v>19</v>
      </c>
      <c r="B21" s="43" t="s">
        <v>74</v>
      </c>
      <c r="C21" s="11">
        <f t="shared" si="5"/>
        <v>173</v>
      </c>
      <c r="D21" s="36"/>
      <c r="E21" s="36"/>
      <c r="F21" s="79">
        <v>0</v>
      </c>
      <c r="G21" s="80"/>
      <c r="H21" s="80"/>
      <c r="I21" s="80">
        <v>0</v>
      </c>
      <c r="J21" s="80"/>
      <c r="K21" s="80"/>
      <c r="L21" s="79">
        <v>0</v>
      </c>
      <c r="M21" s="80">
        <v>32</v>
      </c>
      <c r="N21" s="80">
        <v>51</v>
      </c>
      <c r="O21" s="80">
        <v>0</v>
      </c>
      <c r="P21" s="80">
        <v>34</v>
      </c>
      <c r="Q21" s="84">
        <v>51</v>
      </c>
      <c r="R21" s="79">
        <f>+P21+Q21</f>
        <v>85</v>
      </c>
      <c r="S21" s="80"/>
      <c r="T21" s="84"/>
      <c r="U21" s="80">
        <v>0</v>
      </c>
      <c r="V21" s="80">
        <v>37</v>
      </c>
      <c r="W21" s="84">
        <v>51</v>
      </c>
      <c r="X21" s="79">
        <f>+V21+W21</f>
        <v>88</v>
      </c>
      <c r="Y21" s="93"/>
      <c r="Z21" s="124"/>
      <c r="AA21" s="91">
        <v>0</v>
      </c>
      <c r="AB21" s="91"/>
      <c r="AC21" s="150"/>
      <c r="AD21" s="96">
        <v>0</v>
      </c>
      <c r="AE21" s="91"/>
      <c r="AF21" s="150"/>
      <c r="AG21" s="91">
        <v>0</v>
      </c>
      <c r="AH21" s="91"/>
      <c r="AI21" s="150"/>
      <c r="AJ21" s="96">
        <f t="shared" si="6"/>
        <v>0</v>
      </c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</row>
    <row r="22" spans="1:65" ht="12.75" hidden="1">
      <c r="A22">
        <f t="shared" si="4"/>
        <v>20</v>
      </c>
      <c r="B22" s="63" t="s">
        <v>145</v>
      </c>
      <c r="C22" s="11">
        <f t="shared" si="5"/>
        <v>164</v>
      </c>
      <c r="D22" s="36"/>
      <c r="E22" s="36"/>
      <c r="F22" s="79">
        <v>0</v>
      </c>
      <c r="G22" s="93"/>
      <c r="H22" s="93"/>
      <c r="I22" s="80">
        <v>0</v>
      </c>
      <c r="J22" s="93"/>
      <c r="K22" s="93"/>
      <c r="L22" s="79">
        <v>0</v>
      </c>
      <c r="M22" s="93"/>
      <c r="N22" s="93"/>
      <c r="O22" s="80">
        <v>0</v>
      </c>
      <c r="P22" s="93"/>
      <c r="Q22" s="93"/>
      <c r="R22" s="79">
        <v>0</v>
      </c>
      <c r="S22" s="93"/>
      <c r="T22" s="93"/>
      <c r="U22" s="91">
        <v>0</v>
      </c>
      <c r="V22" s="93"/>
      <c r="W22" s="93"/>
      <c r="X22" s="96">
        <v>0</v>
      </c>
      <c r="Y22" s="93"/>
      <c r="Z22" s="93"/>
      <c r="AA22" s="91">
        <v>0</v>
      </c>
      <c r="AB22" s="93"/>
      <c r="AC22" s="93"/>
      <c r="AD22" s="96">
        <v>0</v>
      </c>
      <c r="AE22" s="93">
        <v>35</v>
      </c>
      <c r="AF22" s="93">
        <v>54</v>
      </c>
      <c r="AG22" s="80">
        <f>+AE22+AF22</f>
        <v>89</v>
      </c>
      <c r="AH22" s="93">
        <v>32</v>
      </c>
      <c r="AI22" s="93">
        <v>43</v>
      </c>
      <c r="AJ22" s="79">
        <f t="shared" si="6"/>
        <v>75</v>
      </c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</row>
    <row r="23" spans="1:65" ht="12.75" hidden="1">
      <c r="A23">
        <v>21</v>
      </c>
      <c r="B23" s="43" t="s">
        <v>47</v>
      </c>
      <c r="C23" s="11">
        <f t="shared" si="5"/>
        <v>161</v>
      </c>
      <c r="D23" s="36">
        <v>32</v>
      </c>
      <c r="E23" s="36">
        <v>46</v>
      </c>
      <c r="F23" s="79">
        <v>78</v>
      </c>
      <c r="G23" s="93"/>
      <c r="H23" s="93"/>
      <c r="I23" s="80">
        <v>0</v>
      </c>
      <c r="J23" s="93"/>
      <c r="K23" s="124"/>
      <c r="L23" s="79">
        <v>0</v>
      </c>
      <c r="M23" s="93"/>
      <c r="N23" s="124"/>
      <c r="O23" s="80">
        <v>0</v>
      </c>
      <c r="P23" s="93"/>
      <c r="Q23" s="124"/>
      <c r="R23" s="79">
        <v>0</v>
      </c>
      <c r="S23" s="93"/>
      <c r="T23" s="124"/>
      <c r="U23" s="80">
        <v>0</v>
      </c>
      <c r="V23" s="93"/>
      <c r="W23" s="124"/>
      <c r="X23" s="96">
        <v>0</v>
      </c>
      <c r="Y23" s="93">
        <v>35</v>
      </c>
      <c r="Z23" s="124">
        <v>48</v>
      </c>
      <c r="AA23" s="80">
        <f>+Y23+Z23</f>
        <v>83</v>
      </c>
      <c r="AB23" s="93"/>
      <c r="AC23" s="124"/>
      <c r="AD23" s="96">
        <v>0</v>
      </c>
      <c r="AE23" s="93"/>
      <c r="AF23" s="124"/>
      <c r="AG23" s="91">
        <v>0</v>
      </c>
      <c r="AH23" s="93"/>
      <c r="AI23" s="124"/>
      <c r="AJ23" s="96">
        <f t="shared" si="6"/>
        <v>0</v>
      </c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</row>
    <row r="24" spans="1:65" ht="12.75" hidden="1">
      <c r="A24">
        <v>22</v>
      </c>
      <c r="B24" s="43" t="s">
        <v>37</v>
      </c>
      <c r="C24" s="11">
        <f t="shared" si="5"/>
        <v>159</v>
      </c>
      <c r="D24" s="36">
        <v>25</v>
      </c>
      <c r="E24" s="36">
        <v>52</v>
      </c>
      <c r="F24" s="79">
        <v>77</v>
      </c>
      <c r="G24" s="93"/>
      <c r="H24" s="93"/>
      <c r="I24" s="80">
        <v>0</v>
      </c>
      <c r="J24" s="93"/>
      <c r="K24" s="124"/>
      <c r="L24" s="79">
        <v>0</v>
      </c>
      <c r="M24" s="93"/>
      <c r="N24" s="124"/>
      <c r="O24" s="80">
        <v>0</v>
      </c>
      <c r="P24" s="93"/>
      <c r="Q24" s="124"/>
      <c r="R24" s="79">
        <v>0</v>
      </c>
      <c r="S24" s="93"/>
      <c r="T24" s="124"/>
      <c r="U24" s="80">
        <v>0</v>
      </c>
      <c r="V24" s="93"/>
      <c r="W24" s="124"/>
      <c r="X24" s="96">
        <v>0</v>
      </c>
      <c r="Y24" s="93"/>
      <c r="Z24" s="124"/>
      <c r="AA24" s="91">
        <v>0</v>
      </c>
      <c r="AB24" s="93"/>
      <c r="AC24" s="124"/>
      <c r="AD24" s="96">
        <v>0</v>
      </c>
      <c r="AE24" s="93">
        <v>34</v>
      </c>
      <c r="AF24" s="124">
        <v>48</v>
      </c>
      <c r="AG24" s="80">
        <f>+AE24+AF24</f>
        <v>82</v>
      </c>
      <c r="AH24" s="93"/>
      <c r="AI24" s="124"/>
      <c r="AJ24" s="96">
        <f t="shared" si="6"/>
        <v>0</v>
      </c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</row>
    <row r="25" spans="1:65" ht="12.75" hidden="1">
      <c r="A25">
        <v>23</v>
      </c>
      <c r="B25" s="43" t="s">
        <v>32</v>
      </c>
      <c r="C25" s="11">
        <f t="shared" si="5"/>
        <v>152</v>
      </c>
      <c r="D25" s="36">
        <v>23</v>
      </c>
      <c r="E25" s="36">
        <v>47</v>
      </c>
      <c r="F25" s="79">
        <v>70</v>
      </c>
      <c r="G25" s="93"/>
      <c r="H25" s="93"/>
      <c r="I25" s="80">
        <v>0</v>
      </c>
      <c r="J25" s="93">
        <v>32</v>
      </c>
      <c r="K25" s="93">
        <v>56</v>
      </c>
      <c r="L25" s="79">
        <v>0</v>
      </c>
      <c r="M25" s="93"/>
      <c r="N25" s="93"/>
      <c r="O25" s="80">
        <v>0</v>
      </c>
      <c r="P25" s="93"/>
      <c r="Q25" s="93"/>
      <c r="R25" s="79">
        <v>0</v>
      </c>
      <c r="S25" s="93"/>
      <c r="T25" s="93"/>
      <c r="U25" s="80">
        <v>0</v>
      </c>
      <c r="V25" s="93"/>
      <c r="W25" s="93"/>
      <c r="X25" s="96">
        <v>0</v>
      </c>
      <c r="Y25" s="91"/>
      <c r="Z25" s="91"/>
      <c r="AA25" s="91">
        <v>0</v>
      </c>
      <c r="AB25" s="91"/>
      <c r="AC25" s="91"/>
      <c r="AD25" s="96">
        <v>0</v>
      </c>
      <c r="AE25" s="91"/>
      <c r="AF25" s="91"/>
      <c r="AG25" s="91">
        <v>0</v>
      </c>
      <c r="AH25" s="93">
        <v>35</v>
      </c>
      <c r="AI25" s="93">
        <v>47</v>
      </c>
      <c r="AJ25" s="79">
        <f t="shared" si="6"/>
        <v>82</v>
      </c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</row>
    <row r="26" spans="1:65" ht="12.75" hidden="1">
      <c r="A26">
        <v>24</v>
      </c>
      <c r="B26" s="43" t="s">
        <v>87</v>
      </c>
      <c r="C26" s="11">
        <f t="shared" si="5"/>
        <v>90</v>
      </c>
      <c r="D26" s="36"/>
      <c r="E26" s="36"/>
      <c r="F26" s="79">
        <v>0</v>
      </c>
      <c r="G26" s="93"/>
      <c r="H26" s="93"/>
      <c r="I26" s="80">
        <v>0</v>
      </c>
      <c r="J26" s="93"/>
      <c r="K26" s="93"/>
      <c r="L26" s="79">
        <v>0</v>
      </c>
      <c r="M26" s="93"/>
      <c r="N26" s="93"/>
      <c r="O26" s="80">
        <v>0</v>
      </c>
      <c r="P26" s="93"/>
      <c r="Q26" s="93"/>
      <c r="R26" s="79">
        <v>0</v>
      </c>
      <c r="S26" s="93">
        <v>36</v>
      </c>
      <c r="T26" s="124">
        <v>54</v>
      </c>
      <c r="U26" s="80">
        <f>+S26+T26</f>
        <v>90</v>
      </c>
      <c r="V26" s="93"/>
      <c r="W26" s="124"/>
      <c r="X26" s="79">
        <v>0</v>
      </c>
      <c r="Y26" s="93"/>
      <c r="Z26" s="124"/>
      <c r="AA26" s="91">
        <v>0</v>
      </c>
      <c r="AB26" s="91"/>
      <c r="AC26" s="150"/>
      <c r="AD26" s="96">
        <v>0</v>
      </c>
      <c r="AE26" s="91"/>
      <c r="AF26" s="150"/>
      <c r="AG26" s="91">
        <v>0</v>
      </c>
      <c r="AH26" s="91"/>
      <c r="AI26" s="150"/>
      <c r="AJ26" s="96">
        <f t="shared" si="6"/>
        <v>0</v>
      </c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</row>
    <row r="27" spans="1:65" ht="12.75" hidden="1">
      <c r="A27">
        <v>25</v>
      </c>
      <c r="B27" s="43" t="s">
        <v>27</v>
      </c>
      <c r="C27" s="11">
        <f t="shared" si="5"/>
        <v>88</v>
      </c>
      <c r="D27" s="36">
        <v>37</v>
      </c>
      <c r="E27" s="36">
        <v>51</v>
      </c>
      <c r="F27" s="79">
        <v>88</v>
      </c>
      <c r="G27" s="93"/>
      <c r="H27" s="93"/>
      <c r="I27" s="80">
        <v>0</v>
      </c>
      <c r="J27" s="93"/>
      <c r="K27" s="124"/>
      <c r="L27" s="79">
        <v>0</v>
      </c>
      <c r="M27" s="93"/>
      <c r="N27" s="124"/>
      <c r="O27" s="80">
        <v>0</v>
      </c>
      <c r="P27" s="93"/>
      <c r="Q27" s="124"/>
      <c r="R27" s="79">
        <v>0</v>
      </c>
      <c r="S27" s="93"/>
      <c r="T27" s="124"/>
      <c r="U27" s="80">
        <v>0</v>
      </c>
      <c r="V27" s="93"/>
      <c r="W27" s="124"/>
      <c r="X27" s="79">
        <v>0</v>
      </c>
      <c r="Y27" s="93"/>
      <c r="Z27" s="124"/>
      <c r="AA27" s="91">
        <v>0</v>
      </c>
      <c r="AB27" s="91"/>
      <c r="AC27" s="150"/>
      <c r="AD27" s="96">
        <v>0</v>
      </c>
      <c r="AE27" s="91"/>
      <c r="AF27" s="150"/>
      <c r="AG27" s="91">
        <v>0</v>
      </c>
      <c r="AH27" s="91"/>
      <c r="AI27" s="150"/>
      <c r="AJ27" s="96">
        <f t="shared" si="6"/>
        <v>0</v>
      </c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</row>
    <row r="28" spans="1:65" ht="12.75" hidden="1">
      <c r="A28">
        <v>26</v>
      </c>
      <c r="B28" s="43" t="s">
        <v>96</v>
      </c>
      <c r="C28" s="11">
        <f t="shared" si="5"/>
        <v>87</v>
      </c>
      <c r="D28" s="36"/>
      <c r="E28" s="36"/>
      <c r="F28" s="79">
        <v>0</v>
      </c>
      <c r="G28" s="93"/>
      <c r="H28" s="93"/>
      <c r="I28" s="80">
        <v>0</v>
      </c>
      <c r="J28" s="93"/>
      <c r="K28" s="93"/>
      <c r="L28" s="79">
        <v>0</v>
      </c>
      <c r="M28" s="93"/>
      <c r="N28" s="93"/>
      <c r="O28" s="80">
        <v>0</v>
      </c>
      <c r="P28" s="93"/>
      <c r="Q28" s="93"/>
      <c r="R28" s="79">
        <v>0</v>
      </c>
      <c r="S28" s="93"/>
      <c r="T28" s="93"/>
      <c r="U28" s="80">
        <v>0</v>
      </c>
      <c r="V28" s="93">
        <v>34</v>
      </c>
      <c r="W28" s="93">
        <v>53</v>
      </c>
      <c r="X28" s="79">
        <f>+V28+W28</f>
        <v>87</v>
      </c>
      <c r="Y28" s="93"/>
      <c r="Z28" s="93"/>
      <c r="AA28" s="91">
        <v>0</v>
      </c>
      <c r="AB28" s="91"/>
      <c r="AC28" s="91"/>
      <c r="AD28" s="96">
        <v>0</v>
      </c>
      <c r="AE28" s="91"/>
      <c r="AF28" s="91"/>
      <c r="AG28" s="91">
        <v>0</v>
      </c>
      <c r="AH28" s="91"/>
      <c r="AI28" s="91"/>
      <c r="AJ28" s="96">
        <f t="shared" si="6"/>
        <v>0</v>
      </c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</row>
    <row r="29" spans="1:65" ht="12.75" hidden="1">
      <c r="A29">
        <v>27</v>
      </c>
      <c r="B29" s="43" t="s">
        <v>88</v>
      </c>
      <c r="C29" s="11">
        <f t="shared" si="5"/>
        <v>85</v>
      </c>
      <c r="D29" s="36"/>
      <c r="E29" s="36"/>
      <c r="F29" s="79">
        <v>0</v>
      </c>
      <c r="G29" s="93"/>
      <c r="H29" s="93"/>
      <c r="I29" s="80">
        <v>0</v>
      </c>
      <c r="J29" s="93"/>
      <c r="K29" s="93"/>
      <c r="L29" s="79">
        <v>0</v>
      </c>
      <c r="M29" s="93"/>
      <c r="N29" s="93"/>
      <c r="O29" s="80">
        <v>0</v>
      </c>
      <c r="P29" s="93"/>
      <c r="Q29" s="93"/>
      <c r="R29" s="79">
        <v>0</v>
      </c>
      <c r="S29" s="93">
        <v>30</v>
      </c>
      <c r="T29" s="93">
        <v>55</v>
      </c>
      <c r="U29" s="80">
        <f>+S29+T29</f>
        <v>85</v>
      </c>
      <c r="V29" s="93"/>
      <c r="W29" s="93"/>
      <c r="X29" s="79">
        <v>0</v>
      </c>
      <c r="Y29" s="93"/>
      <c r="Z29" s="93"/>
      <c r="AA29" s="91">
        <v>0</v>
      </c>
      <c r="AB29" s="91"/>
      <c r="AC29" s="91"/>
      <c r="AD29" s="96">
        <v>0</v>
      </c>
      <c r="AE29" s="91"/>
      <c r="AF29" s="91"/>
      <c r="AG29" s="91">
        <v>0</v>
      </c>
      <c r="AH29" s="91"/>
      <c r="AI29" s="91"/>
      <c r="AJ29" s="96">
        <f t="shared" si="6"/>
        <v>0</v>
      </c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</row>
    <row r="30" spans="1:65" ht="12.75" hidden="1">
      <c r="A30">
        <v>28</v>
      </c>
      <c r="B30" s="43" t="s">
        <v>111</v>
      </c>
      <c r="C30" s="11">
        <f t="shared" si="5"/>
        <v>83</v>
      </c>
      <c r="D30" s="36"/>
      <c r="E30" s="36"/>
      <c r="F30" s="79">
        <v>0</v>
      </c>
      <c r="G30" s="93"/>
      <c r="H30" s="93"/>
      <c r="I30" s="80">
        <v>0</v>
      </c>
      <c r="J30" s="93"/>
      <c r="K30" s="93"/>
      <c r="L30" s="79">
        <v>0</v>
      </c>
      <c r="M30" s="93"/>
      <c r="N30" s="93"/>
      <c r="O30" s="80">
        <v>0</v>
      </c>
      <c r="P30" s="93"/>
      <c r="Q30" s="93"/>
      <c r="R30" s="79">
        <v>0</v>
      </c>
      <c r="S30" s="93"/>
      <c r="T30" s="93"/>
      <c r="U30" s="80">
        <v>0</v>
      </c>
      <c r="V30" s="93"/>
      <c r="W30" s="93"/>
      <c r="X30" s="96">
        <v>0</v>
      </c>
      <c r="Y30" s="93">
        <v>32</v>
      </c>
      <c r="Z30" s="93">
        <v>51</v>
      </c>
      <c r="AA30" s="80">
        <f>+Y30+Z30</f>
        <v>83</v>
      </c>
      <c r="AB30" s="93"/>
      <c r="AC30" s="93"/>
      <c r="AD30" s="96">
        <v>0</v>
      </c>
      <c r="AE30" s="93"/>
      <c r="AF30" s="93"/>
      <c r="AG30" s="91">
        <v>0</v>
      </c>
      <c r="AH30" s="93"/>
      <c r="AI30" s="93"/>
      <c r="AJ30" s="96">
        <f t="shared" si="6"/>
        <v>0</v>
      </c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</row>
    <row r="31" spans="1:65" ht="12.75" hidden="1">
      <c r="A31">
        <v>29</v>
      </c>
      <c r="B31" s="43" t="s">
        <v>116</v>
      </c>
      <c r="C31" s="11">
        <f t="shared" si="5"/>
        <v>83</v>
      </c>
      <c r="D31" s="36"/>
      <c r="E31" s="36"/>
      <c r="F31" s="79">
        <v>0</v>
      </c>
      <c r="G31" s="93"/>
      <c r="H31" s="93"/>
      <c r="I31" s="80">
        <v>0</v>
      </c>
      <c r="J31" s="93"/>
      <c r="K31" s="93"/>
      <c r="L31" s="79">
        <v>0</v>
      </c>
      <c r="M31" s="93"/>
      <c r="N31" s="93"/>
      <c r="O31" s="80">
        <v>0</v>
      </c>
      <c r="P31" s="93"/>
      <c r="Q31" s="93"/>
      <c r="R31" s="79">
        <v>0</v>
      </c>
      <c r="S31" s="93"/>
      <c r="T31" s="93"/>
      <c r="U31" s="80">
        <v>0</v>
      </c>
      <c r="V31" s="93"/>
      <c r="W31" s="93"/>
      <c r="X31" s="96">
        <v>0</v>
      </c>
      <c r="Y31" s="93">
        <v>36</v>
      </c>
      <c r="Z31" s="93">
        <v>47</v>
      </c>
      <c r="AA31" s="80">
        <f>+Y31+Z31</f>
        <v>83</v>
      </c>
      <c r="AB31" s="93"/>
      <c r="AC31" s="93"/>
      <c r="AD31" s="96">
        <v>0</v>
      </c>
      <c r="AE31" s="93"/>
      <c r="AF31" s="93"/>
      <c r="AG31" s="91">
        <v>0</v>
      </c>
      <c r="AH31" s="93"/>
      <c r="AI31" s="93"/>
      <c r="AJ31" s="96">
        <f t="shared" si="6"/>
        <v>0</v>
      </c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</row>
    <row r="32" spans="1:65" ht="12.75" hidden="1">
      <c r="A32">
        <v>30</v>
      </c>
      <c r="B32" s="43" t="s">
        <v>122</v>
      </c>
      <c r="C32" s="11">
        <f t="shared" si="5"/>
        <v>82</v>
      </c>
      <c r="D32" s="36"/>
      <c r="E32" s="36"/>
      <c r="F32" s="79">
        <v>0</v>
      </c>
      <c r="G32" s="93"/>
      <c r="H32" s="93"/>
      <c r="I32" s="80">
        <v>0</v>
      </c>
      <c r="J32" s="93"/>
      <c r="K32" s="93"/>
      <c r="L32" s="79">
        <v>0</v>
      </c>
      <c r="M32" s="93"/>
      <c r="N32" s="93"/>
      <c r="O32" s="80">
        <v>0</v>
      </c>
      <c r="P32" s="93"/>
      <c r="Q32" s="93"/>
      <c r="R32" s="79">
        <v>0</v>
      </c>
      <c r="S32" s="93"/>
      <c r="T32" s="93"/>
      <c r="U32" s="80">
        <v>0</v>
      </c>
      <c r="V32" s="93"/>
      <c r="W32" s="93"/>
      <c r="X32" s="96">
        <v>0</v>
      </c>
      <c r="Y32" s="93">
        <v>32</v>
      </c>
      <c r="Z32" s="93">
        <v>50</v>
      </c>
      <c r="AA32" s="80">
        <f>+Y32+Z32</f>
        <v>82</v>
      </c>
      <c r="AB32" s="93"/>
      <c r="AC32" s="93"/>
      <c r="AD32" s="96">
        <v>0</v>
      </c>
      <c r="AE32" s="93"/>
      <c r="AF32" s="93"/>
      <c r="AG32" s="91">
        <v>0</v>
      </c>
      <c r="AH32" s="93"/>
      <c r="AI32" s="93"/>
      <c r="AJ32" s="96">
        <f t="shared" si="6"/>
        <v>0</v>
      </c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</row>
    <row r="33" spans="1:65" ht="12.75" hidden="1">
      <c r="A33">
        <v>31</v>
      </c>
      <c r="B33" s="43" t="s">
        <v>46</v>
      </c>
      <c r="C33" s="11">
        <f t="shared" si="5"/>
        <v>78</v>
      </c>
      <c r="D33" s="36">
        <v>24</v>
      </c>
      <c r="E33" s="36">
        <v>54</v>
      </c>
      <c r="F33" s="79">
        <v>78</v>
      </c>
      <c r="G33" s="80"/>
      <c r="H33" s="80"/>
      <c r="I33" s="80">
        <v>0</v>
      </c>
      <c r="J33" s="80"/>
      <c r="K33" s="80"/>
      <c r="L33" s="79">
        <v>0</v>
      </c>
      <c r="M33" s="80"/>
      <c r="N33" s="80"/>
      <c r="O33" s="80">
        <v>0</v>
      </c>
      <c r="P33" s="80"/>
      <c r="Q33" s="80"/>
      <c r="R33" s="79">
        <v>0</v>
      </c>
      <c r="S33" s="80"/>
      <c r="T33" s="80"/>
      <c r="U33" s="80">
        <v>0</v>
      </c>
      <c r="V33" s="80"/>
      <c r="W33" s="80"/>
      <c r="X33" s="79">
        <v>0</v>
      </c>
      <c r="Y33" s="93"/>
      <c r="Z33" s="93"/>
      <c r="AA33" s="91">
        <v>0</v>
      </c>
      <c r="AB33" s="91"/>
      <c r="AC33" s="91"/>
      <c r="AD33" s="96">
        <v>0</v>
      </c>
      <c r="AE33" s="91"/>
      <c r="AF33" s="91"/>
      <c r="AG33" s="91">
        <v>0</v>
      </c>
      <c r="AH33" s="91"/>
      <c r="AI33" s="91"/>
      <c r="AJ33" s="96">
        <f t="shared" si="6"/>
        <v>0</v>
      </c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</row>
    <row r="34" spans="1:65" ht="12.75" hidden="1">
      <c r="A34">
        <v>32</v>
      </c>
      <c r="B34" s="67" t="s">
        <v>162</v>
      </c>
      <c r="C34" s="66">
        <f t="shared" si="5"/>
        <v>78</v>
      </c>
      <c r="D34" s="14"/>
      <c r="E34" s="14"/>
      <c r="F34" s="88">
        <v>0</v>
      </c>
      <c r="G34" s="99"/>
      <c r="H34" s="99"/>
      <c r="I34" s="99">
        <v>0</v>
      </c>
      <c r="J34" s="99"/>
      <c r="K34" s="99"/>
      <c r="L34" s="88">
        <v>0</v>
      </c>
      <c r="M34" s="99"/>
      <c r="N34" s="99"/>
      <c r="O34" s="99">
        <v>0</v>
      </c>
      <c r="P34" s="99"/>
      <c r="Q34" s="99"/>
      <c r="R34" s="88">
        <v>0</v>
      </c>
      <c r="S34" s="99"/>
      <c r="T34" s="99"/>
      <c r="U34" s="99">
        <v>0</v>
      </c>
      <c r="V34" s="145"/>
      <c r="W34" s="145"/>
      <c r="X34" s="154">
        <v>0</v>
      </c>
      <c r="Y34" s="145"/>
      <c r="Z34" s="145"/>
      <c r="AA34" s="153">
        <v>0</v>
      </c>
      <c r="AB34" s="145"/>
      <c r="AC34" s="145"/>
      <c r="AD34" s="154">
        <v>0</v>
      </c>
      <c r="AE34" s="145"/>
      <c r="AF34" s="145"/>
      <c r="AG34" s="153">
        <v>0</v>
      </c>
      <c r="AH34" s="145">
        <v>34</v>
      </c>
      <c r="AI34" s="145">
        <v>44</v>
      </c>
      <c r="AJ34" s="88">
        <f t="shared" si="6"/>
        <v>78</v>
      </c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</row>
    <row r="35" spans="10:65" ht="12.75"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</row>
    <row r="36" spans="10:65" ht="12.75"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</row>
    <row r="37" spans="10:65" ht="12.75"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</row>
    <row r="38" spans="10:65" ht="12.75"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</row>
    <row r="39" spans="10:65" ht="12.75"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</row>
    <row r="40" spans="10:65" ht="12.75"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</row>
    <row r="41" spans="10:65" ht="12.75"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</row>
    <row r="42" spans="10:65" ht="12.75"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</row>
    <row r="43" spans="10:65" ht="12.75"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</row>
    <row r="44" spans="10:65" ht="12.75"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</row>
    <row r="45" spans="10:65" ht="12.75"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</row>
    <row r="46" spans="10:65" ht="12.75"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</row>
    <row r="47" spans="10:65" ht="12.75"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</row>
    <row r="48" spans="10:65" ht="12.75"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</row>
    <row r="49" spans="10:65" ht="12.75"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</row>
    <row r="50" spans="10:65" ht="12.75"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</row>
    <row r="51" spans="10:65" ht="12.75"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</row>
    <row r="52" spans="10:65" ht="12.75"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</row>
    <row r="53" spans="10:65" ht="12.75"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</row>
    <row r="54" spans="10:65" ht="12.75"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</row>
    <row r="55" spans="10:65" ht="12.75"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</row>
    <row r="56" spans="10:65" ht="12.75"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</row>
    <row r="57" spans="10:65" ht="12.75"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</row>
    <row r="58" spans="10:65" ht="12.75"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</row>
    <row r="59" spans="10:65" ht="12.75"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</row>
    <row r="60" spans="10:65" ht="12.75"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</row>
    <row r="61" spans="10:65" ht="12.75"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</row>
    <row r="62" spans="10:65" ht="12.75"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</row>
    <row r="63" spans="10:65" ht="12.75"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</row>
    <row r="64" spans="10:65" ht="12.75"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</row>
    <row r="65" spans="10:65" ht="12.75"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</row>
    <row r="66" spans="10:65" ht="12.75"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</row>
    <row r="67" spans="10:65" ht="12.75"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</row>
    <row r="68" spans="10:65" ht="12.75"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</row>
    <row r="69" spans="10:65" ht="12.75"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</row>
    <row r="70" spans="10:65" ht="12.75"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</row>
    <row r="71" spans="10:65" ht="12.75"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</row>
    <row r="72" spans="10:65" ht="12.75"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</row>
    <row r="73" spans="10:65" ht="12.75"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</row>
    <row r="74" spans="10:65" ht="12.75"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</row>
    <row r="75" spans="10:65" ht="12.75"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</row>
    <row r="76" spans="10:65" ht="12.75"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</row>
    <row r="77" spans="10:65" ht="12.75"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</row>
    <row r="78" spans="10:65" ht="12.75"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</row>
    <row r="79" spans="10:65" ht="12.75"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</row>
    <row r="80" spans="10:65" ht="12.75"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</row>
    <row r="81" spans="10:65" ht="12.75"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</row>
    <row r="82" spans="10:65" ht="12.75"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</row>
    <row r="83" spans="10:65" ht="12.75"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</row>
    <row r="84" spans="10:65" ht="12.75"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</row>
    <row r="85" spans="10:65" ht="12.75"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</row>
    <row r="86" spans="10:65" ht="12.75"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</row>
    <row r="87" spans="10:65" ht="12.75"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</row>
    <row r="88" spans="10:65" ht="12.75"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</row>
    <row r="89" spans="10:65" ht="12.75"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</row>
    <row r="90" spans="10:65" ht="12.75"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</row>
    <row r="91" spans="10:65" ht="12.75"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Kimberly Page</cp:lastModifiedBy>
  <cp:lastPrinted>2006-10-30T20:35:19Z</cp:lastPrinted>
  <dcterms:created xsi:type="dcterms:W3CDTF">2006-07-17T23:49:44Z</dcterms:created>
  <dcterms:modified xsi:type="dcterms:W3CDTF">2006-11-07T23:05:00Z</dcterms:modified>
  <cp:category/>
  <cp:version/>
  <cp:contentType/>
  <cp:contentStatus/>
</cp:coreProperties>
</file>